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firstSheet="3" activeTab="3"/>
  </bookViews>
  <sheets>
    <sheet name="Рейтинг" sheetId="1" state="hidden" r:id="rId1"/>
    <sheet name="Лист1" sheetId="2" state="hidden" r:id="rId2"/>
    <sheet name="Лист2" sheetId="3" state="hidden" r:id="rId3"/>
    <sheet name="Рейтинг 2016" sheetId="4" r:id="rId4"/>
  </sheets>
  <definedNames/>
  <calcPr fullCalcOnLoad="1"/>
</workbook>
</file>

<file path=xl/sharedStrings.xml><?xml version="1.0" encoding="utf-8"?>
<sst xmlns="http://schemas.openxmlformats.org/spreadsheetml/2006/main" count="823" uniqueCount="239">
  <si>
    <t xml:space="preserve">Место </t>
  </si>
  <si>
    <t>Компания</t>
  </si>
  <si>
    <t>Холдинг</t>
  </si>
  <si>
    <t>Регион</t>
  </si>
  <si>
    <t>Выручка, млн рублей</t>
  </si>
  <si>
    <t>Чистая прибыль, млн рублей</t>
  </si>
  <si>
    <t>Валовая прибыль, млн рублей</t>
  </si>
  <si>
    <t>Кредиторская задолженность, млн рублей</t>
  </si>
  <si>
    <t>Дебиторская задолженность, млн рублей</t>
  </si>
  <si>
    <t>Оборотные активы, млн рублей</t>
  </si>
  <si>
    <t>2015</t>
  </si>
  <si>
    <t>САЛАВАТНЕФТЕХИМРЕМСТРОЙ</t>
  </si>
  <si>
    <t>Республика Башкортостан</t>
  </si>
  <si>
    <t>СТРОЙГАЗКОНСАЛТИНГ</t>
  </si>
  <si>
    <t>Тюменская область</t>
  </si>
  <si>
    <t>УРАЛЭНЕРГОСТРОЙ</t>
  </si>
  <si>
    <t>Свердловская область, Пермский край</t>
  </si>
  <si>
    <t>Удмуртская 
Республика</t>
  </si>
  <si>
    <t>МОСТОСТРОЙ-11</t>
  </si>
  <si>
    <t>ХМДС,
СУ - 920,
СУ - 926,
СУ - 909</t>
  </si>
  <si>
    <t>АВТОБАН</t>
  </si>
  <si>
    <t>ДОАО «СПЕЦГАЗАВТОТРАНС» ОАО «ГАЗПРОМ»,
ЮГОРСКРЕМСТРОЙГАЗ,
ЗАПСИБГАЗПРОМ-ГАЗИФИКАЦИЯ</t>
  </si>
  <si>
    <t>ГАЗПРОМ</t>
  </si>
  <si>
    <t>Тюменская область, Удмуртская республика</t>
  </si>
  <si>
    <t>ЦЕНТР ПОДРЯДОВ АСК, 
КОРПОРАЦИЯ АТОМСТРОЙКОМПЛЕКС, 
ЕКАТЕРИНБУРГГОРСТРОЙ, 
РДРСУ, 
УПРАВЛЕНИЕ МЕХАНИЗАЦИИ, 
УПРАВЛЕНИЕ ИНЖЕНЕРНЫХ РАБОТ, 
ИЗОПЛИТ,
СУ-СВАЙНЫЕ РАБОТЫ, 
ТРЕСТ ГОРМОНОЛИТСТРОЙ,
УРАЛЬСКИЙ СТРОИТЕЛЬ,
СПЕЦМОНТАЖ,
КОМПАНИЯ АТОМСТРОЙКОМПЛЕКС, 
АТОМСТРОЙКОМПЛЕКС-СТРОИТЕЛЬСТВО</t>
  </si>
  <si>
    <t>АТОМСТРОЙКОМПЛЕКС</t>
  </si>
  <si>
    <t>Свердловская область</t>
  </si>
  <si>
    <t>АК ВНЗМ,
МЕЛЕУЗ ВНЗМ,
УМФ №1 ВНЗМ,
СТЕРЛИТАМАК-1 ВНЗМ, 
СТЕРЛИТАМАК-2 ВНЗМ,
САЛАВАТ-1 ВНЗМ,
СМУ-9 ВНЗМ,
УМ ВНЗМ</t>
  </si>
  <si>
    <t>АК «ВОСТОКНЕФТЕЗАВОДМОНТАЖ»</t>
  </si>
  <si>
    <t>ГЛОБАЛСТРОЙ-ИНЖИНИРИНГ</t>
  </si>
  <si>
    <t>Пермский край, Тюменская область, Республика Башкортостан</t>
  </si>
  <si>
    <t>СТРОЙТРАНСГАЗ СЕВЕР,
СТГ-СЕВЕР,
СТРОЙТРАНСГАЗ РЕГИОН</t>
  </si>
  <si>
    <t>СТРОЙТРАНСГАЗ</t>
  </si>
  <si>
    <t>Республика Башкортостан, Тюменская область</t>
  </si>
  <si>
    <t>МОСТОСТРОЙ-12, ООО</t>
  </si>
  <si>
    <t>ЮЖУРАЛАВТОБАН,
РЕМПУТЬ, 
СТРОЙКОМПЛЕКС</t>
  </si>
  <si>
    <t>МАГНИТОГОРСКИЙ МЕТАЛЛУРГИЧЕСКИЙ КОМБИНАТ</t>
  </si>
  <si>
    <t>Челябинская область</t>
  </si>
  <si>
    <t>ТЮМЕНСКОЕ ОБЛАСТНОЕ ДОРОЖНО-ЭКСПЛУАТАЦИОННОЕ ПРЕДПРИЯТИЕ</t>
  </si>
  <si>
    <t>НЕФТЬМОНТАЖ,
ЗАПСИБНЕФТЕХИММОНТАЖ</t>
  </si>
  <si>
    <t>НЕФТЬМОНТАЖ</t>
  </si>
  <si>
    <t>ТЮМЕНСКАЯ ДОМОСТРОИТЕЛЬНАЯ КОМПАНИЯ</t>
  </si>
  <si>
    <t>ТРЕСТ ЗАПСИБГИДРОСТРОЙ</t>
  </si>
  <si>
    <t>СТРОЙТЭК,
НПП СТРОЙТЭК</t>
  </si>
  <si>
    <t>СТРОЙТЭК</t>
  </si>
  <si>
    <t>УРАЛМОСТОСТРОЙ</t>
  </si>
  <si>
    <t>НИЖНЕВАРТОВСКСТРОЙДЕТАЛЬ</t>
  </si>
  <si>
    <t>УРАЛЭЛЕКТРОСТРОЙ</t>
  </si>
  <si>
    <t>Оренбургская область</t>
  </si>
  <si>
    <t>ПЕРМДОРСТРОЙ,
ОТДЕЛСТРОЙ,
МТУ</t>
  </si>
  <si>
    <t>ПЕРМДОРСТРОЙ</t>
  </si>
  <si>
    <t>Пермский край,
Свердловская область,
Тюменская область</t>
  </si>
  <si>
    <t>АРКТИКНЕФТЕГАЗСТРОЙ</t>
  </si>
  <si>
    <t xml:space="preserve"> </t>
  </si>
  <si>
    <t>УРЕНГОЙМОНТАЖПРОМСТРОЙ</t>
  </si>
  <si>
    <t>НЕФТЬСТРОЙИНВЕСТ</t>
  </si>
  <si>
    <t xml:space="preserve">БРУСНИКА. СТРОИТЕЛЬСТВО ЕКАТЕРИНБУРГ,
БРУСНИКА. ЕКАТЕРИНБУРГ,
БРУСНИКА. СТРОИТЕЛЬСТВО ТЮМЕНЬ,
БРУСНИКА. ТЮМЕНЬ
</t>
  </si>
  <si>
    <t>Брусника</t>
  </si>
  <si>
    <t>Свердловская область, Тюменская область</t>
  </si>
  <si>
    <t>УРЕНГОЙДОРСТРОЙ</t>
  </si>
  <si>
    <t>СУРГУТСКОЕ РСУ</t>
  </si>
  <si>
    <t>СТРОИТЕЛЬНО-МОНТАЖНЫЙ ТРЕСТ БЕРЕЗНИКОВСКОЕ ШАХТОСТРОИТЕЛЬНОЕ УПРАВЛЕНИЕ,
НОВАЯ НЕДВИЖИМОСТЬ</t>
  </si>
  <si>
    <t>УРАЛКАЛИЙ</t>
  </si>
  <si>
    <t>Пермский край</t>
  </si>
  <si>
    <t>НЕФТЕГАЗСТРОЙ</t>
  </si>
  <si>
    <t>ТРЕСТ УРАЛТРАНССПЕЦСТРОЙ</t>
  </si>
  <si>
    <t>АСТРАСТРОЙКОМПЛЕКС</t>
  </si>
  <si>
    <t>ПРОКАТМОНТАЖ,</t>
  </si>
  <si>
    <t>АЛЬТАИР</t>
  </si>
  <si>
    <t>НЕФТЕСПЕЦСТРОЙ</t>
  </si>
  <si>
    <t>СУ-18</t>
  </si>
  <si>
    <t>Удмуртская Республика</t>
  </si>
  <si>
    <t>ПРОИЗВОДСТВЕННОЕ ОБЪЕДИНЕНИЕ МОНТАЖНИК</t>
  </si>
  <si>
    <t>ЭНЕРГОСТРОЙ</t>
  </si>
  <si>
    <t>УРЕНГОЙГИДРОМЕХАНИЗАЦИЯ</t>
  </si>
  <si>
    <t>ДОРТРАНССТРОЙ</t>
  </si>
  <si>
    <t>СВЯЗЬСТРОЙМОНТАЖ</t>
  </si>
  <si>
    <t>СК ТЕРМОИНЖЕНИРИНГ</t>
  </si>
  <si>
    <t>ПМК-98</t>
  </si>
  <si>
    <t>ЛИСТПРОМСТРОЙ</t>
  </si>
  <si>
    <t>СТРОИТЕЛЬНО-МОНТАЖНЫЙ ТРЕСТ № 14</t>
  </si>
  <si>
    <t>УРАЛЭНЕРГОМОНТАЖ</t>
  </si>
  <si>
    <t>ПРОМСТРОЙ,
ТАЛСПЕЦСТРОЙ</t>
  </si>
  <si>
    <t>ПРОМСТРОЙ ГРУП</t>
  </si>
  <si>
    <t>СЕВЕРАВТОДОР</t>
  </si>
  <si>
    <t>ТРЕСТ МАГНИТОСТРОЙ</t>
  </si>
  <si>
    <t>НЬЮ ГРАУНД</t>
  </si>
  <si>
    <t>УРАЛЬСКАЯ ЭНЕРГЕТИЧЕСКАЯ СТРОИТЕЛЬНАЯ КОМПАНИЯ</t>
  </si>
  <si>
    <t>ЕКБ-ЖИЛСТРОЙ</t>
  </si>
  <si>
    <t>ЛЕССТРОЙРЕКОНСТРУКЦИЯ</t>
  </si>
  <si>
    <t>РУСГАЗСТРОЙ</t>
  </si>
  <si>
    <t>НИЖНЕВАРТОВСКДОРСЕРВИС</t>
  </si>
  <si>
    <t>АВТОДОРСТРОЙ</t>
  </si>
  <si>
    <t>САМОТЛОРТРАНС</t>
  </si>
  <si>
    <t>СМУ НЕФТЕХИМ</t>
  </si>
  <si>
    <t>ПРОМСТРОЙ</t>
  </si>
  <si>
    <t>РЕМСТРОЙКОМПЛЕКТ</t>
  </si>
  <si>
    <t>ПРОЕКТНО-СТРОИТЕЛЬНАЯ КОМПАНИЯ «ДОМ»</t>
  </si>
  <si>
    <t>УРАЛБИЛДИНГ</t>
  </si>
  <si>
    <t>СИБПРОМСТРОЙ № 9</t>
  </si>
  <si>
    <t>ТОБОЛЬСКСТРОЙМЕХАНИЗАЦИЯ</t>
  </si>
  <si>
    <t>АЛЬФАДЕВЕЛОПМЕНТ</t>
  </si>
  <si>
    <t>ТРЕСТ БАШГРАЖДАНСТРОЙ</t>
  </si>
  <si>
    <t>ЯМАЛНЕФТЕГАЗСТРОЙ</t>
  </si>
  <si>
    <t>АМОТЕА ИНЖИНИРИНГ ГРУПП</t>
  </si>
  <si>
    <t>ГРУППА КОМПАНИЙ СУ-10,
ФИРМА СУ-10</t>
  </si>
  <si>
    <t>ГРУППА КОМПАНИЙ СУ - 10</t>
  </si>
  <si>
    <t>ТРАНСНЕФТЬСТРОЙ-ТЮМЕНЬ, ООО</t>
  </si>
  <si>
    <t>ТРАНСНЕФТЬ-СИБИРЬ</t>
  </si>
  <si>
    <t>ОРЕНБУРГ-РЕАЛСТРОЙ</t>
  </si>
  <si>
    <t>ЭНЕРГОМОСТ</t>
  </si>
  <si>
    <t>СПК СТРОЙМАКС</t>
  </si>
  <si>
    <t>УРАЛГАЗСТРОЙ</t>
  </si>
  <si>
    <t>СЕВЕРИНСТРОЙ</t>
  </si>
  <si>
    <t>ДП ИЖЕВСКОЕ</t>
  </si>
  <si>
    <t>ЗАПСИБИНТЕРСТРОЙ</t>
  </si>
  <si>
    <t>РЕГИОНСТРОЙГАЗ</t>
  </si>
  <si>
    <t>АЛЬФА СТРОЙ</t>
  </si>
  <si>
    <t>ЛМКСТРОЙ</t>
  </si>
  <si>
    <t>АСПЭК-ИНТЕРСТРОЙ</t>
  </si>
  <si>
    <t>ТРУБОПРОВОДСТРОЙ</t>
  </si>
  <si>
    <t>ГЕНПОДРЯДНЫЙ СТРОИТЕЛЬНЫЙ ТРЕСТ №3</t>
  </si>
  <si>
    <t>УРАЛМЕТАЛЛУРГМОНТАЖ 2</t>
  </si>
  <si>
    <t>УММ ГРУПП</t>
  </si>
  <si>
    <t>ДОРОЖНО-СТРОИТЕЛЬНЫЙ ТРЕСТ №1</t>
  </si>
  <si>
    <t>ЭНЕРГОСК</t>
  </si>
  <si>
    <t>ГРИНФЛАЙТ</t>
  </si>
  <si>
    <t>УРАЛЭМ</t>
  </si>
  <si>
    <t>ФЛАГМАНСТРОЙ</t>
  </si>
  <si>
    <t>ГЭС-УРАЛ</t>
  </si>
  <si>
    <t>ФУНДАМЕНТСТРОЙАРКОС</t>
  </si>
  <si>
    <t>АСТРАСТРОЙИНВЕСТ</t>
  </si>
  <si>
    <t>ГК АСТРА</t>
  </si>
  <si>
    <t>ГОРОДСКОЕ УПРАВЛЕНИЕ ДОРОЖНО-СТРОИТЕЛЬНЫХ РАБОТ</t>
  </si>
  <si>
    <t>СИБИРЬТРУБОПРОВОДСТРОЙ-НВ</t>
  </si>
  <si>
    <t>ТРАНСРЕМСТРОЙ</t>
  </si>
  <si>
    <t>ЗАПСИБИНТЕРМОНОЛИТСТРОЙ</t>
  </si>
  <si>
    <t>АЛЬФАСТРОЙ</t>
  </si>
  <si>
    <t>СПЕЦИАЛИЗИРОВАННОЕ УПРАВЛЕНИЕ ПОДВОДНО-ТЕХНИЧЕСКИХ РАБОТ 10</t>
  </si>
  <si>
    <t>ЮЖУРАЛМОСТ</t>
  </si>
  <si>
    <t>СМУ - 2</t>
  </si>
  <si>
    <t>Источник:  СПАРК-Интерфакс, АЦ «Эксперт»</t>
  </si>
  <si>
    <t>По итогам 2015</t>
  </si>
  <si>
    <t>По итогам 2016</t>
  </si>
  <si>
    <t>Примечания 2017</t>
  </si>
  <si>
    <t>Статус
1- готов</t>
  </si>
  <si>
    <t>Башкортостан (Республика)</t>
  </si>
  <si>
    <t/>
  </si>
  <si>
    <t>ФЕДЕРАЛЬНОЕ ГОСУДАРСТВЕННОЕ УНИТАРНОЕ ПРЕДПРИЯТИЕ "ГЛАВНОЕ ВОЕННО-СТРОИТЕЛЬНОЕ УПРАВЛЕНИЕ №8"</t>
  </si>
  <si>
    <t>сменилось название с ФГУП «ГУССТ № 8 ПРИ СПЕЦСТРОЕ РОССИИ»</t>
  </si>
  <si>
    <t xml:space="preserve">ДСУ МОСТОСТРОЙ-11, ООО  ДСУ МОСТОСТРОЙ-11, ООО все хорошо, вторая - это дочка. </t>
  </si>
  <si>
    <t xml:space="preserve">561,57
</t>
  </si>
  <si>
    <t>СНХРС,
СРСП-4 ОАО СНХРС,
РЕМЭНЕРГОМОНТАЖ,
ИТЦ СНХРС,
ЗСМИК</t>
  </si>
  <si>
    <t>ливкидируется</t>
  </si>
  <si>
    <t>недейсивующая</t>
  </si>
  <si>
    <t>недействующая</t>
  </si>
  <si>
    <t>в СПАРКЕ такого нет</t>
  </si>
  <si>
    <t>ЗАПОЛЯРГРАЖДАНСТРОЙ"</t>
  </si>
  <si>
    <t>структура была уточнена</t>
  </si>
  <si>
    <t>ЗАПОЛЯРПРОМГРАЖДАНСТРОЙ,
ЗАПОЛЯРГРАЖДАНСТРОЙ,
УРЕНГОЙГОРСТРОЙМОНТАЖ,
ГАЗЭНЕРГОСТРОЙ,
УРЕНГОЙГРАЖДАНСТРОЙ,
СТРОЙГАЗКОНСАЛТИНГ-СЕВЕР,
ЯМАЛТРАНССТРОЙ</t>
  </si>
  <si>
    <t xml:space="preserve">Свердловская область </t>
  </si>
  <si>
    <t>нет данных по ДОАО «СПЕЦГАЗАВТОТРАНС» ОАО «ГАЗПРОМ»,</t>
  </si>
  <si>
    <t>СТРОЙТРАНСГАЗ РЕГИОН</t>
  </si>
  <si>
    <t>СТРОЙКОМПЛЕКС</t>
  </si>
  <si>
    <t>нет данных</t>
  </si>
  <si>
    <t>ТЕНДЕР ИНВЕСТ, ООО (новая)</t>
  </si>
  <si>
    <t>МОСТДОРСТРОЙ, ООО(новая)</t>
  </si>
  <si>
    <t>АСТАРТА, ООО(выросли)</t>
  </si>
  <si>
    <t>ЭПК, ЗАО (выросли)</t>
  </si>
  <si>
    <t>УК УРАЛЭНЕРГОСТРОЙ,
СТРОЙКОМ,
УС БАЭС,
УПРАВЛЕНИЕ СТРОИТЕЛЬСТВА ПЕРМСКОЙ ГРЭС,
БУЭСМ,
СУ ВТГРЭС, БЦГП</t>
  </si>
  <si>
    <t>ГСИ-ПНГС, СНЭМА-СЕРВИС
ГСИ СУРГУТНЕФТЕХИММОНТАЖ,
ГСИ СНЭМА,
СМУ-4,
ГСИ-Трест № 7,</t>
  </si>
  <si>
    <t>КБК, ООО(выросли)</t>
  </si>
  <si>
    <t>ССК, ООО(вырос)</t>
  </si>
  <si>
    <t>СИБИТЕК, АО(вырос)</t>
  </si>
  <si>
    <t>БШПУ, НАО(вырос)</t>
  </si>
  <si>
    <t>СТС-АВТОДОР, ОАО(вырос)</t>
  </si>
  <si>
    <t>ТОБОЛПРОМСТРОЙ, ООО(вырос)</t>
  </si>
  <si>
    <t>ЯМАЛСТРОЙ, ООО (выросли)</t>
  </si>
  <si>
    <t>КМС, ООО(выросли)</t>
  </si>
  <si>
    <t>СИБИНВЕСТСТРОЙ, ООО(выросла)</t>
  </si>
  <si>
    <t>ДОРОС, ООО(выросли)</t>
  </si>
  <si>
    <t>БАШНАФТАТРАНС, ООО(выросли)</t>
  </si>
  <si>
    <t>СК ВНСС, АО(выросла)</t>
  </si>
  <si>
    <t>СТРОЙТРАНСГАЗ РЕГИОН, ООО(выросла)</t>
  </si>
  <si>
    <t>РЕКОН СТРОЙ, ООО(выросла)</t>
  </si>
  <si>
    <t>ПЕРВЫЙ ТРЕСТ, ООО(выросла)</t>
  </si>
  <si>
    <t>СТРОЙКОМПЛЕКС, ЗАО(выросла)</t>
  </si>
  <si>
    <t>СИБРЕГИОНГАЗСТРОЙ, ООО(выросла)</t>
  </si>
  <si>
    <t>СРСП-4 ОАО СНХРС в следующем году не включать, она вышла из состава</t>
  </si>
  <si>
    <t>ЗАПОЛЯРПРОМГРАЖДАНСТРОЙ,
УРЕНГОЙГРАЖДАНСТРОЙ,
СТРОЙГАЗКОНСАЛТИНГ-СЕВЕР,
ЯМАЛТРАНССТРОЙ</t>
  </si>
  <si>
    <t>Пермдорстрой обанкротился, данные о МТУ не найдены</t>
  </si>
  <si>
    <t xml:space="preserve">сменило название на Энергогазстрой, банкротство </t>
  </si>
  <si>
    <t>УК УЭС</t>
  </si>
  <si>
    <t xml:space="preserve">Южуралавтобан испортил себе репутацию с дорогами в Челябинске, кроме того не выиграл конкурс </t>
  </si>
  <si>
    <t xml:space="preserve">не нашла информации, почему выручка снизилась </t>
  </si>
  <si>
    <t>0</t>
  </si>
  <si>
    <t>ЭНЕРГОПРОМЫШЛЕННАЯ КОМПАНИЯ</t>
  </si>
  <si>
    <t>ТЕНДЕР ИНВЕСТ</t>
  </si>
  <si>
    <t>МОСТДОРСТРОЙ</t>
  </si>
  <si>
    <t>АСТАРТА</t>
  </si>
  <si>
    <t>КБ-КОНСАЛТИНГ</t>
  </si>
  <si>
    <t>СОЮЗСТРОЙКОМПЛЕКС</t>
  </si>
  <si>
    <t>СИБИТЕК</t>
  </si>
  <si>
    <t>БАШКИРСКОЕ ШАХТОПРОХОДЧЕСКОЕ УПРАВЛЕНИЕ</t>
  </si>
  <si>
    <t>СТС-АВТОДОР</t>
  </si>
  <si>
    <t>ТОБОЛПРОМСТРОЙ</t>
  </si>
  <si>
    <t>СИБРЕГИОНГАЗСТРОЙ</t>
  </si>
  <si>
    <t>ЯМАЛСТРОЙ</t>
  </si>
  <si>
    <t>КОМПЛЕКТМОНТАЖСТРОЙ</t>
  </si>
  <si>
    <t>СИБИНВЕСТСТРОЙ</t>
  </si>
  <si>
    <t>ДОРОС</t>
  </si>
  <si>
    <t>БАШНАФТАТРАНС</t>
  </si>
  <si>
    <t>СТРОИТЕЛЬНАЯ КОМПАНИЯ ВНСС</t>
  </si>
  <si>
    <t>РЕКОН СТРОЙ</t>
  </si>
  <si>
    <t>ПЕРВЫЙ ТРЕСТ</t>
  </si>
  <si>
    <t xml:space="preserve">— </t>
  </si>
  <si>
    <t>Группа ММК</t>
  </si>
  <si>
    <t>Башкирия</t>
  </si>
  <si>
    <t>Удмуртия</t>
  </si>
  <si>
    <t xml:space="preserve">Пермский край, Тюменская область, Башкирия </t>
  </si>
  <si>
    <t>Тюменская область, Удмуртия</t>
  </si>
  <si>
    <t xml:space="preserve">Удмуртия </t>
  </si>
  <si>
    <t>Башкирия, Тюменская область</t>
  </si>
  <si>
    <t>2016/2015, %</t>
  </si>
  <si>
    <t>Место в рейтинге</t>
  </si>
  <si>
    <t>2016</t>
  </si>
  <si>
    <t>Источник: АЦ "Эксперт"</t>
  </si>
  <si>
    <t xml:space="preserve">СИНАРА-ДЕВЕЛОПМЕНТ </t>
  </si>
  <si>
    <t>РСГ-АКАДЕМИЧЕСКОЕ</t>
  </si>
  <si>
    <t xml:space="preserve">ГРУППА ЛСР </t>
  </si>
  <si>
    <t>ГСИ-ПНГС, СНЭМА-СЕРВИС
ГСИ СУРГУТНЕФТЕХИММОНТАЖ,
ГСИ СНЭМА,
СМУ-4,
ГСИ-ТРЕСТ № 7</t>
  </si>
  <si>
    <t xml:space="preserve">Тюменская область </t>
  </si>
  <si>
    <t>Итого:</t>
  </si>
  <si>
    <t>21,04*</t>
  </si>
  <si>
    <t>2,02*</t>
  </si>
  <si>
    <t>12,66*</t>
  </si>
  <si>
    <t xml:space="preserve">*медианное значение </t>
  </si>
  <si>
    <t>ЯМАЛАВТОДОР</t>
  </si>
  <si>
    <t>МОСТОСТРОЙ-12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</si>
</sst>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63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sz val="12"/>
      <color indexed="6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7" borderId="1" applyNumberFormat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9" fillId="23" borderId="2" applyNumberFormat="0" applyAlignment="0" applyProtection="0"/>
    <xf numFmtId="0" fontId="10" fillId="22" borderId="1" applyNumberFormat="0" applyAlignment="0" applyProtection="0"/>
    <xf numFmtId="0" fontId="10" fillId="2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25" fillId="0" borderId="6" applyNumberFormat="0" applyFill="0" applyAlignment="0" applyProtection="0"/>
    <xf numFmtId="0" fontId="1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9" applyNumberFormat="0" applyFill="0" applyAlignment="0" applyProtection="0"/>
    <xf numFmtId="0" fontId="15" fillId="24" borderId="10" applyNumberFormat="0" applyAlignment="0" applyProtection="0"/>
    <xf numFmtId="0" fontId="15" fillId="24" borderId="10" applyNumberFormat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5" borderId="11" applyNumberFormat="0" applyFont="0" applyAlignment="0" applyProtection="0"/>
    <xf numFmtId="0" fontId="5" fillId="25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9" fontId="3" fillId="26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4" fontId="2" fillId="0" borderId="13" xfId="0" applyNumberFormat="1" applyFont="1" applyBorder="1" applyAlignment="1">
      <alignment horizontal="center" vertical="center" wrapText="1"/>
    </xf>
    <xf numFmtId="49" fontId="2" fillId="27" borderId="13" xfId="0" applyNumberFormat="1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wrapText="1"/>
    </xf>
    <xf numFmtId="0" fontId="2" fillId="27" borderId="13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0" fontId="0" fillId="0" borderId="13" xfId="0" applyBorder="1" applyAlignment="1">
      <alignment/>
    </xf>
    <xf numFmtId="49" fontId="2" fillId="11" borderId="13" xfId="0" applyNumberFormat="1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 wrapText="1"/>
    </xf>
    <xf numFmtId="0" fontId="28" fillId="27" borderId="13" xfId="0" applyNumberFormat="1" applyFont="1" applyFill="1" applyBorder="1" applyAlignment="1">
      <alignment horizontal="center" vertical="center"/>
    </xf>
    <xf numFmtId="49" fontId="2" fillId="8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4" borderId="13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7" xfId="0" applyNumberFormat="1" applyFont="1" applyFill="1" applyBorder="1" applyAlignment="1">
      <alignment horizontal="center" vertical="center" wrapText="1"/>
    </xf>
    <xf numFmtId="0" fontId="3" fillId="24" borderId="19" xfId="0" applyNumberFormat="1" applyFont="1" applyFill="1" applyBorder="1" applyAlignment="1">
      <alignment horizontal="center" vertical="center" wrapText="1"/>
    </xf>
    <xf numFmtId="164" fontId="3" fillId="24" borderId="17" xfId="0" applyNumberFormat="1" applyFont="1" applyFill="1" applyBorder="1" applyAlignment="1">
      <alignment horizontal="center" vertical="center" wrapText="1"/>
    </xf>
    <xf numFmtId="164" fontId="3" fillId="24" borderId="19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0" fontId="3" fillId="24" borderId="16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164" fontId="3" fillId="24" borderId="16" xfId="0" applyNumberFormat="1" applyFont="1" applyFill="1" applyBorder="1" applyAlignment="1">
      <alignment horizontal="center" vertical="center" wrapText="1"/>
    </xf>
    <xf numFmtId="49" fontId="3" fillId="24" borderId="22" xfId="0" applyNumberFormat="1" applyFont="1" applyFill="1" applyBorder="1" applyAlignment="1">
      <alignment horizontal="left" vertical="center" wrapText="1"/>
    </xf>
    <xf numFmtId="49" fontId="3" fillId="24" borderId="23" xfId="0" applyNumberFormat="1" applyFont="1" applyFill="1" applyBorder="1" applyAlignment="1">
      <alignment horizontal="left" vertical="center" wrapText="1"/>
    </xf>
    <xf numFmtId="0" fontId="3" fillId="24" borderId="22" xfId="0" applyNumberFormat="1" applyFont="1" applyFill="1" applyBorder="1" applyAlignment="1">
      <alignment horizontal="center" vertical="center" wrapText="1"/>
    </xf>
    <xf numFmtId="0" fontId="3" fillId="24" borderId="23" xfId="0" applyNumberFormat="1" applyFont="1" applyFill="1" applyBorder="1" applyAlignment="1">
      <alignment horizontal="center" vertical="center" wrapText="1"/>
    </xf>
    <xf numFmtId="49" fontId="3" fillId="24" borderId="22" xfId="0" applyNumberFormat="1" applyFont="1" applyFill="1" applyBorder="1" applyAlignment="1">
      <alignment horizontal="center" vertical="center" wrapText="1"/>
    </xf>
    <xf numFmtId="49" fontId="3" fillId="24" borderId="23" xfId="0" applyNumberFormat="1" applyFont="1" applyFill="1" applyBorder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Денежный 2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 5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Стиль 1" xfId="83"/>
    <cellStyle name="Текст предупреждения" xfId="84"/>
    <cellStyle name="Текст предупреждения 2" xfId="85"/>
    <cellStyle name="Comma" xfId="86"/>
    <cellStyle name="Comma [0]" xfId="87"/>
    <cellStyle name="Хороший" xfId="88"/>
    <cellStyle name="Хороший 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zoomScale="60" zoomScaleNormal="60" zoomScalePageLayoutView="0" workbookViewId="0" topLeftCell="A1">
      <pane xSplit="4" ySplit="2" topLeftCell="E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D1"/>
    </sheetView>
  </sheetViews>
  <sheetFormatPr defaultColWidth="9.140625" defaultRowHeight="15"/>
  <cols>
    <col min="1" max="1" width="10.140625" style="1" customWidth="1"/>
    <col min="2" max="2" width="13.140625" style="1" customWidth="1"/>
    <col min="3" max="3" width="12.421875" style="1" customWidth="1"/>
    <col min="4" max="4" width="15.57421875" style="1" customWidth="1"/>
    <col min="5" max="5" width="49.140625" style="1" customWidth="1"/>
    <col min="6" max="6" width="40.28125" style="1" customWidth="1"/>
    <col min="7" max="7" width="17.421875" style="2" customWidth="1"/>
    <col min="8" max="9" width="14.421875" style="2" customWidth="1"/>
    <col min="10" max="10" width="12.00390625" style="1" customWidth="1"/>
    <col min="11" max="12" width="14.28125" style="1" customWidth="1"/>
    <col min="13" max="13" width="11.57421875" style="1" customWidth="1"/>
    <col min="14" max="15" width="12.421875" style="1" customWidth="1"/>
    <col min="16" max="16" width="11.421875" style="1" customWidth="1"/>
    <col min="17" max="21" width="12.421875" style="1" customWidth="1"/>
    <col min="22" max="22" width="12.7109375" style="1" customWidth="1"/>
    <col min="23" max="16384" width="9.140625" style="1" customWidth="1"/>
  </cols>
  <sheetData>
    <row r="1" spans="3:22" s="3" customFormat="1" ht="15.75" customHeight="1">
      <c r="C1" s="64" t="s">
        <v>0</v>
      </c>
      <c r="D1" s="65"/>
      <c r="E1" s="61" t="s">
        <v>1</v>
      </c>
      <c r="F1" s="63" t="s">
        <v>2</v>
      </c>
      <c r="G1" s="61" t="s">
        <v>3</v>
      </c>
      <c r="H1" s="66" t="s">
        <v>4</v>
      </c>
      <c r="I1" s="67"/>
      <c r="J1" s="68"/>
      <c r="K1" s="66" t="s">
        <v>5</v>
      </c>
      <c r="L1" s="67"/>
      <c r="M1" s="68"/>
      <c r="N1" s="66" t="s">
        <v>6</v>
      </c>
      <c r="O1" s="67"/>
      <c r="P1" s="68"/>
      <c r="Q1" s="69" t="s">
        <v>7</v>
      </c>
      <c r="R1" s="70"/>
      <c r="S1" s="71" t="s">
        <v>8</v>
      </c>
      <c r="T1" s="72"/>
      <c r="U1" s="71" t="s">
        <v>9</v>
      </c>
      <c r="V1" s="72"/>
    </row>
    <row r="2" spans="1:22" s="5" customFormat="1" ht="42" customHeight="1">
      <c r="A2" s="4" t="s">
        <v>145</v>
      </c>
      <c r="B2" s="22" t="s">
        <v>144</v>
      </c>
      <c r="C2" s="6" t="s">
        <v>143</v>
      </c>
      <c r="D2" s="6" t="s">
        <v>142</v>
      </c>
      <c r="E2" s="62"/>
      <c r="F2" s="62"/>
      <c r="G2" s="73"/>
      <c r="H2" s="6">
        <v>2016</v>
      </c>
      <c r="I2" s="6" t="s">
        <v>10</v>
      </c>
      <c r="J2" s="21" t="s">
        <v>10</v>
      </c>
      <c r="K2" s="6">
        <v>2016</v>
      </c>
      <c r="L2" s="6" t="s">
        <v>10</v>
      </c>
      <c r="M2" s="21" t="s">
        <v>10</v>
      </c>
      <c r="N2" s="6">
        <v>2016</v>
      </c>
      <c r="O2" s="6" t="s">
        <v>10</v>
      </c>
      <c r="P2" s="21" t="s">
        <v>10</v>
      </c>
      <c r="Q2" s="6">
        <v>2016</v>
      </c>
      <c r="R2" s="6" t="s">
        <v>10</v>
      </c>
      <c r="S2" s="6">
        <v>2016</v>
      </c>
      <c r="T2" s="6" t="s">
        <v>10</v>
      </c>
      <c r="U2" s="6">
        <v>2016</v>
      </c>
      <c r="V2" s="6" t="s">
        <v>10</v>
      </c>
    </row>
    <row r="3" spans="2:22" ht="109.5" customHeight="1">
      <c r="B3" s="1" t="s">
        <v>188</v>
      </c>
      <c r="D3" s="7">
        <v>1</v>
      </c>
      <c r="E3" s="37" t="s">
        <v>152</v>
      </c>
      <c r="F3" s="30" t="s">
        <v>11</v>
      </c>
      <c r="G3" s="9" t="s">
        <v>12</v>
      </c>
      <c r="H3" s="9">
        <v>55012.441</v>
      </c>
      <c r="I3" s="9">
        <v>47803.46600000001</v>
      </c>
      <c r="J3" s="10">
        <v>37225.751</v>
      </c>
      <c r="K3" s="10">
        <v>3429.962</v>
      </c>
      <c r="L3" s="10">
        <v>1278.895</v>
      </c>
      <c r="M3" s="10">
        <v>1049.897</v>
      </c>
      <c r="N3" s="10">
        <v>7080.353000000001</v>
      </c>
      <c r="O3" s="10">
        <v>4555.125000000001</v>
      </c>
      <c r="P3" s="10">
        <v>3767.355</v>
      </c>
      <c r="Q3" s="10">
        <v>46782.537000000004</v>
      </c>
      <c r="R3" s="10">
        <v>52527.526</v>
      </c>
      <c r="S3" s="10">
        <v>39680.962</v>
      </c>
      <c r="T3" s="10">
        <v>40822.287</v>
      </c>
      <c r="U3" s="10">
        <v>50470.468</v>
      </c>
      <c r="V3" s="10">
        <v>54221.754</v>
      </c>
    </row>
    <row r="4" spans="2:22" ht="131.25" customHeight="1">
      <c r="B4" s="1" t="s">
        <v>158</v>
      </c>
      <c r="D4" s="7">
        <v>2</v>
      </c>
      <c r="E4" s="27" t="s">
        <v>189</v>
      </c>
      <c r="F4" s="30" t="s">
        <v>13</v>
      </c>
      <c r="G4" s="9" t="s">
        <v>14</v>
      </c>
      <c r="H4" s="9">
        <v>43256.0439999999</v>
      </c>
      <c r="I4" s="10">
        <v>15878.627</v>
      </c>
      <c r="J4" s="10">
        <v>22742.23</v>
      </c>
      <c r="K4" s="10">
        <v>-308.1230000000001</v>
      </c>
      <c r="L4" s="10">
        <v>-7960.303</v>
      </c>
      <c r="M4" s="10">
        <v>-4689.834</v>
      </c>
      <c r="N4" s="10">
        <v>8210.703000000001</v>
      </c>
      <c r="O4" s="10">
        <v>-6523.549</v>
      </c>
      <c r="P4" s="10">
        <v>-2590.288</v>
      </c>
      <c r="Q4" s="10">
        <v>48188.827</v>
      </c>
      <c r="R4" s="10">
        <v>44862.062000000005</v>
      </c>
      <c r="S4" s="10">
        <v>33645.195999999996</v>
      </c>
      <c r="T4" s="10">
        <v>27330.563000000002</v>
      </c>
      <c r="U4" s="10">
        <v>41311.434</v>
      </c>
      <c r="V4" s="10">
        <v>35250.479</v>
      </c>
    </row>
    <row r="5" spans="2:22" ht="150.75" customHeight="1">
      <c r="B5" s="1" t="s">
        <v>192</v>
      </c>
      <c r="D5" s="7">
        <v>3</v>
      </c>
      <c r="E5" s="37" t="s">
        <v>169</v>
      </c>
      <c r="F5" s="30" t="s">
        <v>15</v>
      </c>
      <c r="G5" s="9" t="s">
        <v>16</v>
      </c>
      <c r="H5" s="9">
        <f>10953.602+3024.56</f>
        <v>13978.162</v>
      </c>
      <c r="I5" s="9">
        <f>18568.482+2458.01</f>
        <v>21026.492</v>
      </c>
      <c r="J5" s="10">
        <v>19123.588</v>
      </c>
      <c r="K5" s="10">
        <f>324.121+0.22</f>
        <v>324.341</v>
      </c>
      <c r="L5" s="10">
        <f>265.173+12.39</f>
        <v>277.563</v>
      </c>
      <c r="M5" s="10">
        <v>235.549</v>
      </c>
      <c r="N5" s="10">
        <f>815.131+5.03</f>
        <v>820.161</v>
      </c>
      <c r="O5" s="10">
        <f>844.812+3.67</f>
        <v>848.482</v>
      </c>
      <c r="P5" s="10">
        <v>883.552</v>
      </c>
      <c r="Q5" s="10">
        <f>5320.434+1904.1</f>
        <v>7224.534</v>
      </c>
      <c r="R5" s="10">
        <f>6145.317+339.24</f>
        <v>6484.557</v>
      </c>
      <c r="S5" s="10">
        <f>4425.59+772.53</f>
        <v>5198.12</v>
      </c>
      <c r="T5" s="10">
        <f>3555.705+199.28</f>
        <v>3754.985</v>
      </c>
      <c r="U5" s="10">
        <f>6685.299+1936.37</f>
        <v>8621.669</v>
      </c>
      <c r="V5" s="10">
        <f>7067.559+349.57</f>
        <v>7417.129</v>
      </c>
    </row>
    <row r="6" spans="2:22" ht="63">
      <c r="B6" s="1" t="s">
        <v>149</v>
      </c>
      <c r="D6" s="7">
        <v>4</v>
      </c>
      <c r="E6" s="27" t="s">
        <v>148</v>
      </c>
      <c r="F6" s="9"/>
      <c r="G6" s="8" t="s">
        <v>17</v>
      </c>
      <c r="H6" s="9">
        <v>13067.93</v>
      </c>
      <c r="I6" s="8">
        <v>18165.14</v>
      </c>
      <c r="J6" s="10">
        <v>18165.138</v>
      </c>
      <c r="K6" s="24">
        <v>10.46</v>
      </c>
      <c r="L6" s="24">
        <v>28.98</v>
      </c>
      <c r="M6" s="10">
        <v>28.984</v>
      </c>
      <c r="N6" s="24">
        <v>269.64</v>
      </c>
      <c r="O6" s="24">
        <v>498.78</v>
      </c>
      <c r="P6" s="10">
        <v>498.78</v>
      </c>
      <c r="Q6" s="24">
        <v>9384.71</v>
      </c>
      <c r="R6" s="24">
        <v>10197.88</v>
      </c>
      <c r="S6" s="24">
        <v>4398.3</v>
      </c>
      <c r="T6" s="24">
        <v>5851.99</v>
      </c>
      <c r="U6" s="24">
        <v>12104.38</v>
      </c>
      <c r="V6" s="24">
        <v>14205.8</v>
      </c>
    </row>
    <row r="7" spans="2:22" ht="31.5">
      <c r="B7" s="1" t="s">
        <v>150</v>
      </c>
      <c r="D7" s="7">
        <v>5</v>
      </c>
      <c r="E7" s="27" t="s">
        <v>18</v>
      </c>
      <c r="F7" s="9"/>
      <c r="G7" s="8" t="s">
        <v>14</v>
      </c>
      <c r="H7" s="9">
        <v>16433.77</v>
      </c>
      <c r="I7" s="38">
        <v>17429.670000000002</v>
      </c>
      <c r="J7" s="38">
        <v>17429.670000000002</v>
      </c>
      <c r="K7" s="10">
        <v>398.62</v>
      </c>
      <c r="L7" s="10">
        <v>561.57</v>
      </c>
      <c r="M7" s="26" t="s">
        <v>151</v>
      </c>
      <c r="N7" s="10">
        <v>2405.21</v>
      </c>
      <c r="O7" s="10">
        <v>3007.1</v>
      </c>
      <c r="P7" s="10">
        <v>3007.097</v>
      </c>
      <c r="Q7" s="10">
        <v>5265.14</v>
      </c>
      <c r="R7" s="10">
        <v>4012.4900000000002</v>
      </c>
      <c r="S7" s="10">
        <v>5268.26</v>
      </c>
      <c r="T7" s="10">
        <v>5040.5</v>
      </c>
      <c r="U7" s="10">
        <v>13011.15</v>
      </c>
      <c r="V7" s="10">
        <v>10915.21</v>
      </c>
    </row>
    <row r="8" spans="4:22" ht="63">
      <c r="D8" s="7">
        <v>6</v>
      </c>
      <c r="E8" s="27" t="s">
        <v>19</v>
      </c>
      <c r="F8" s="30" t="s">
        <v>20</v>
      </c>
      <c r="G8" s="8" t="s">
        <v>14</v>
      </c>
      <c r="H8" s="9">
        <v>25539.157</v>
      </c>
      <c r="I8" s="8">
        <v>16435.379</v>
      </c>
      <c r="J8" s="10">
        <v>16435.377</v>
      </c>
      <c r="K8" s="10">
        <v>214.669</v>
      </c>
      <c r="L8" s="10">
        <v>-139.61900000000003</v>
      </c>
      <c r="M8" s="10">
        <v>-139.616</v>
      </c>
      <c r="N8" s="10">
        <v>1423.846</v>
      </c>
      <c r="O8" s="10">
        <v>681.653</v>
      </c>
      <c r="P8" s="10">
        <v>681.657</v>
      </c>
      <c r="Q8" s="10">
        <v>7978.825</v>
      </c>
      <c r="R8" s="10">
        <v>6376.337</v>
      </c>
      <c r="S8" s="10">
        <v>11013.276</v>
      </c>
      <c r="T8" s="10">
        <v>8895.074</v>
      </c>
      <c r="U8" s="10">
        <v>13224.327</v>
      </c>
      <c r="V8" s="10">
        <v>11075.231</v>
      </c>
    </row>
    <row r="9" spans="2:22" ht="100.5" customHeight="1">
      <c r="B9" s="1" t="s">
        <v>161</v>
      </c>
      <c r="D9" s="7">
        <v>7</v>
      </c>
      <c r="E9" s="27" t="s">
        <v>21</v>
      </c>
      <c r="F9" s="30" t="s">
        <v>22</v>
      </c>
      <c r="G9" s="8" t="s">
        <v>23</v>
      </c>
      <c r="H9" s="9">
        <v>9858.15</v>
      </c>
      <c r="I9" s="8">
        <v>11264.720000000001</v>
      </c>
      <c r="J9" s="10">
        <v>16008.032</v>
      </c>
      <c r="K9" s="10">
        <v>-966.7800000000001</v>
      </c>
      <c r="L9" s="10">
        <v>-849.47</v>
      </c>
      <c r="M9" s="10">
        <v>-1035.031</v>
      </c>
      <c r="N9" s="10">
        <v>-627.57</v>
      </c>
      <c r="O9" s="10">
        <v>143.5</v>
      </c>
      <c r="P9" s="10">
        <v>483.352</v>
      </c>
      <c r="Q9" s="10">
        <v>23529.04</v>
      </c>
      <c r="R9" s="10">
        <v>20482.89</v>
      </c>
      <c r="S9" s="10">
        <v>13009.64</v>
      </c>
      <c r="T9" s="10">
        <v>11894.675</v>
      </c>
      <c r="U9" s="10">
        <v>20856.100000000002</v>
      </c>
      <c r="V9" s="10">
        <v>17997.977</v>
      </c>
    </row>
    <row r="10" spans="4:22" ht="231" customHeight="1">
      <c r="D10" s="7">
        <v>8</v>
      </c>
      <c r="E10" s="30" t="s">
        <v>24</v>
      </c>
      <c r="F10" s="30" t="s">
        <v>25</v>
      </c>
      <c r="G10" s="9" t="s">
        <v>26</v>
      </c>
      <c r="H10" s="9">
        <v>11327.791000000001</v>
      </c>
      <c r="I10" s="10">
        <v>13903.439</v>
      </c>
      <c r="J10" s="10">
        <v>14258.054</v>
      </c>
      <c r="K10" s="10">
        <v>395.044</v>
      </c>
      <c r="L10" s="10">
        <v>442.335</v>
      </c>
      <c r="M10" s="10">
        <v>484.957</v>
      </c>
      <c r="N10" s="10">
        <v>1064.2559999999999</v>
      </c>
      <c r="O10" s="10">
        <v>1123.965</v>
      </c>
      <c r="P10" s="10">
        <v>1245.058</v>
      </c>
      <c r="Q10" s="10">
        <v>3732.258</v>
      </c>
      <c r="R10" s="10">
        <v>3299.1220000000003</v>
      </c>
      <c r="S10" s="10">
        <v>6453.3859999999995</v>
      </c>
      <c r="T10" s="10">
        <v>8239.837000000001</v>
      </c>
      <c r="U10" s="10">
        <v>9961.543999999998</v>
      </c>
      <c r="V10" s="10">
        <v>11413.047999999999</v>
      </c>
    </row>
    <row r="11" spans="4:22" ht="126">
      <c r="D11" s="7">
        <v>9</v>
      </c>
      <c r="E11" s="27" t="s">
        <v>27</v>
      </c>
      <c r="F11" s="28" t="s">
        <v>28</v>
      </c>
      <c r="G11" s="9" t="s">
        <v>12</v>
      </c>
      <c r="H11" s="9">
        <v>16142.984</v>
      </c>
      <c r="I11" s="9">
        <v>13750.955</v>
      </c>
      <c r="J11" s="10">
        <v>14192.613</v>
      </c>
      <c r="K11" s="10">
        <v>58.602999999999994</v>
      </c>
      <c r="L11" s="10">
        <v>131.121</v>
      </c>
      <c r="M11" s="10">
        <v>-211.82</v>
      </c>
      <c r="N11" s="10">
        <v>562.881</v>
      </c>
      <c r="O11" s="10">
        <v>612.3050000000001</v>
      </c>
      <c r="P11" s="10">
        <v>468.859</v>
      </c>
      <c r="Q11" s="10">
        <v>5633.778</v>
      </c>
      <c r="R11" s="10">
        <v>6370.891</v>
      </c>
      <c r="S11" s="10">
        <v>4842.243</v>
      </c>
      <c r="T11" s="10">
        <v>4995.634</v>
      </c>
      <c r="U11" s="10">
        <v>14922.487</v>
      </c>
      <c r="V11" s="10">
        <v>8595.625</v>
      </c>
    </row>
    <row r="12" spans="4:22" ht="111" customHeight="1">
      <c r="D12" s="7">
        <v>10</v>
      </c>
      <c r="E12" s="27" t="s">
        <v>170</v>
      </c>
      <c r="F12" s="30" t="s">
        <v>29</v>
      </c>
      <c r="G12" s="8" t="s">
        <v>30</v>
      </c>
      <c r="H12" s="9">
        <v>10727.771</v>
      </c>
      <c r="I12" s="10">
        <v>13538.932</v>
      </c>
      <c r="J12" s="10">
        <v>11792.128</v>
      </c>
      <c r="K12" s="10">
        <v>232.44500000000002</v>
      </c>
      <c r="L12" s="10">
        <v>673.0079999999999</v>
      </c>
      <c r="M12" s="10">
        <v>639.116</v>
      </c>
      <c r="N12" s="24">
        <v>896.0039999999999</v>
      </c>
      <c r="O12" s="24">
        <v>2196.659</v>
      </c>
      <c r="P12" s="10">
        <v>1059.02</v>
      </c>
      <c r="Q12" s="24">
        <v>3400.902</v>
      </c>
      <c r="R12" s="10">
        <v>4336.303</v>
      </c>
      <c r="S12" s="10">
        <v>3189.263</v>
      </c>
      <c r="T12" s="10">
        <v>3870.235</v>
      </c>
      <c r="U12" s="10">
        <v>5881.4</v>
      </c>
      <c r="V12" s="10">
        <v>6373.745</v>
      </c>
    </row>
    <row r="13" spans="4:22" ht="93" customHeight="1">
      <c r="D13" s="7">
        <v>11</v>
      </c>
      <c r="E13" s="27" t="s">
        <v>31</v>
      </c>
      <c r="F13" s="30" t="s">
        <v>32</v>
      </c>
      <c r="G13" s="8" t="s">
        <v>33</v>
      </c>
      <c r="H13" s="9">
        <v>2176.65</v>
      </c>
      <c r="I13" s="8">
        <v>10533.505000000001</v>
      </c>
      <c r="J13" s="10">
        <v>10533.506</v>
      </c>
      <c r="K13" s="10">
        <v>-1385.4119999999998</v>
      </c>
      <c r="L13" s="10">
        <v>-607.777</v>
      </c>
      <c r="M13" s="10">
        <v>-607.773</v>
      </c>
      <c r="N13" s="10">
        <v>-737.762</v>
      </c>
      <c r="O13" s="10">
        <v>-307.827</v>
      </c>
      <c r="P13" s="10">
        <v>-307.828</v>
      </c>
      <c r="Q13" s="10">
        <v>6838.531000000001</v>
      </c>
      <c r="R13" s="10">
        <v>6245.903</v>
      </c>
      <c r="S13" s="10">
        <v>1795.346</v>
      </c>
      <c r="T13" s="10">
        <v>3789.494</v>
      </c>
      <c r="U13" s="10">
        <v>3656.0730000000003</v>
      </c>
      <c r="V13" s="10">
        <v>4686.733</v>
      </c>
    </row>
    <row r="14" spans="4:22" ht="31.5">
      <c r="D14" s="7">
        <v>12</v>
      </c>
      <c r="E14" s="27" t="s">
        <v>34</v>
      </c>
      <c r="F14" s="9"/>
      <c r="G14" s="8" t="s">
        <v>14</v>
      </c>
      <c r="H14" s="9">
        <v>6374.005</v>
      </c>
      <c r="I14" s="24">
        <v>10195.237</v>
      </c>
      <c r="J14" s="10">
        <v>10195.237</v>
      </c>
      <c r="K14" s="24">
        <v>-19.952</v>
      </c>
      <c r="L14" s="24">
        <v>-166.669</v>
      </c>
      <c r="M14" s="10">
        <v>-166.669</v>
      </c>
      <c r="N14" s="24">
        <v>502.241</v>
      </c>
      <c r="O14" s="24">
        <v>288.134</v>
      </c>
      <c r="P14" s="10">
        <v>288.134</v>
      </c>
      <c r="Q14" s="24">
        <v>6098.839</v>
      </c>
      <c r="R14" s="10">
        <v>3665.792</v>
      </c>
      <c r="S14" s="24">
        <v>6141.771</v>
      </c>
      <c r="T14" s="10">
        <v>5900.275</v>
      </c>
      <c r="U14" s="24">
        <v>11027.025</v>
      </c>
      <c r="V14" s="10">
        <v>7756.077</v>
      </c>
    </row>
    <row r="15" spans="2:22" ht="47.25">
      <c r="B15" s="1" t="s">
        <v>193</v>
      </c>
      <c r="D15" s="7">
        <v>13</v>
      </c>
      <c r="E15" s="27" t="s">
        <v>35</v>
      </c>
      <c r="F15" s="30" t="s">
        <v>36</v>
      </c>
      <c r="G15" s="9" t="s">
        <v>37</v>
      </c>
      <c r="H15" s="9">
        <v>5007.16</v>
      </c>
      <c r="I15" s="9">
        <v>7936.92</v>
      </c>
      <c r="J15" s="10">
        <v>7936.917</v>
      </c>
      <c r="K15" s="10">
        <v>155.62</v>
      </c>
      <c r="L15" s="10">
        <v>1349.41</v>
      </c>
      <c r="M15" s="10">
        <v>1349.404</v>
      </c>
      <c r="N15" s="10">
        <v>611.38</v>
      </c>
      <c r="O15" s="10">
        <v>2143.15</v>
      </c>
      <c r="P15" s="10">
        <v>2143.142</v>
      </c>
      <c r="Q15" s="10">
        <v>882.3499999999999</v>
      </c>
      <c r="R15" s="10">
        <v>2973.368</v>
      </c>
      <c r="S15" s="10">
        <v>783.85</v>
      </c>
      <c r="T15" s="10">
        <v>2192.104</v>
      </c>
      <c r="U15" s="10">
        <v>1247.1000000000001</v>
      </c>
      <c r="V15" s="10">
        <v>3407.674</v>
      </c>
    </row>
    <row r="16" spans="4:22" ht="31.5">
      <c r="D16" s="7">
        <v>14</v>
      </c>
      <c r="E16" s="27" t="s">
        <v>38</v>
      </c>
      <c r="F16" s="9"/>
      <c r="G16" s="8" t="s">
        <v>14</v>
      </c>
      <c r="H16" s="9">
        <v>12201.33</v>
      </c>
      <c r="I16" s="24">
        <v>7589.09</v>
      </c>
      <c r="J16" s="10">
        <v>7589.093</v>
      </c>
      <c r="K16" s="24">
        <v>58.63</v>
      </c>
      <c r="L16" s="24">
        <v>20.07</v>
      </c>
      <c r="M16" s="10">
        <v>20.073</v>
      </c>
      <c r="N16" s="24">
        <v>517.82</v>
      </c>
      <c r="O16" s="24">
        <v>139.77</v>
      </c>
      <c r="P16" s="10">
        <v>139.769</v>
      </c>
      <c r="Q16" s="24">
        <v>1710.49</v>
      </c>
      <c r="R16" s="10">
        <v>637.992</v>
      </c>
      <c r="S16" s="24">
        <v>1425.43</v>
      </c>
      <c r="T16" s="10">
        <v>484.65</v>
      </c>
      <c r="U16" s="24">
        <v>2706.43</v>
      </c>
      <c r="V16" s="10">
        <v>1810.525</v>
      </c>
    </row>
    <row r="17" spans="4:22" ht="31.5">
      <c r="D17" s="7">
        <v>15</v>
      </c>
      <c r="E17" s="28" t="s">
        <v>39</v>
      </c>
      <c r="F17" s="30" t="s">
        <v>40</v>
      </c>
      <c r="G17" s="8" t="s">
        <v>14</v>
      </c>
      <c r="H17" s="9">
        <v>7518.0599999999995</v>
      </c>
      <c r="I17" s="8">
        <v>7437.1</v>
      </c>
      <c r="J17" s="10">
        <v>7437.099</v>
      </c>
      <c r="K17" s="10">
        <v>85.12</v>
      </c>
      <c r="L17" s="10">
        <v>58.379999999999995</v>
      </c>
      <c r="M17" s="10">
        <v>58.383</v>
      </c>
      <c r="N17" s="10">
        <v>130.07999999999998</v>
      </c>
      <c r="O17" s="10">
        <v>-241.16000000000003</v>
      </c>
      <c r="P17" s="10">
        <v>-241.152</v>
      </c>
      <c r="Q17" s="10">
        <v>4158.16</v>
      </c>
      <c r="R17" s="10">
        <v>4444.89</v>
      </c>
      <c r="S17" s="10">
        <v>1893.75</v>
      </c>
      <c r="T17" s="10">
        <v>2727.602</v>
      </c>
      <c r="U17" s="10">
        <v>6728.139999999999</v>
      </c>
      <c r="V17" s="10">
        <v>6930.531</v>
      </c>
    </row>
    <row r="18" spans="4:22" ht="31.5">
      <c r="D18" s="7">
        <v>16</v>
      </c>
      <c r="E18" s="27" t="s">
        <v>41</v>
      </c>
      <c r="F18" s="9"/>
      <c r="G18" s="8" t="s">
        <v>14</v>
      </c>
      <c r="H18" s="9">
        <v>6981.37</v>
      </c>
      <c r="I18" s="24">
        <v>7379.9</v>
      </c>
      <c r="J18" s="10">
        <v>7379.904</v>
      </c>
      <c r="K18" s="24">
        <v>230.63</v>
      </c>
      <c r="L18" s="24">
        <v>1724.46</v>
      </c>
      <c r="M18" s="10">
        <v>1724.457</v>
      </c>
      <c r="N18" s="24">
        <v>1890.96</v>
      </c>
      <c r="O18" s="24">
        <v>3182.42</v>
      </c>
      <c r="P18" s="10">
        <v>3182.415</v>
      </c>
      <c r="Q18" s="24">
        <v>876.66</v>
      </c>
      <c r="R18" s="10">
        <v>904.685</v>
      </c>
      <c r="S18" s="24">
        <v>214.9</v>
      </c>
      <c r="T18" s="10">
        <v>378.79</v>
      </c>
      <c r="U18" s="24">
        <v>7786.63</v>
      </c>
      <c r="V18" s="10">
        <v>7422.765</v>
      </c>
    </row>
    <row r="19" spans="4:22" ht="31.5">
      <c r="D19" s="7">
        <v>17</v>
      </c>
      <c r="E19" s="27" t="s">
        <v>42</v>
      </c>
      <c r="F19" s="9"/>
      <c r="G19" s="8" t="s">
        <v>14</v>
      </c>
      <c r="H19" s="9">
        <v>10880.9</v>
      </c>
      <c r="I19" s="24">
        <v>6462.39</v>
      </c>
      <c r="J19" s="10">
        <v>6462.394</v>
      </c>
      <c r="K19" s="24">
        <v>243.82</v>
      </c>
      <c r="L19" s="24">
        <v>245.35</v>
      </c>
      <c r="M19" s="10">
        <v>245.353</v>
      </c>
      <c r="N19" s="24">
        <v>1025.23</v>
      </c>
      <c r="O19" s="24">
        <v>788.61</v>
      </c>
      <c r="P19" s="10">
        <v>788.61</v>
      </c>
      <c r="Q19" s="24">
        <v>1848.41</v>
      </c>
      <c r="R19" s="10">
        <v>1527.968</v>
      </c>
      <c r="S19" s="24">
        <v>1960.87</v>
      </c>
      <c r="T19" s="10">
        <v>1572.981</v>
      </c>
      <c r="U19" s="24">
        <v>6001.83</v>
      </c>
      <c r="V19" s="10">
        <v>10340.814</v>
      </c>
    </row>
    <row r="20" spans="2:22" ht="31.5">
      <c r="B20" s="1" t="s">
        <v>194</v>
      </c>
      <c r="D20" s="7">
        <v>18</v>
      </c>
      <c r="E20" s="27" t="s">
        <v>43</v>
      </c>
      <c r="F20" s="30" t="s">
        <v>44</v>
      </c>
      <c r="G20" s="8" t="s">
        <v>26</v>
      </c>
      <c r="H20" s="9">
        <v>4678.49</v>
      </c>
      <c r="I20" s="8">
        <v>6282.37</v>
      </c>
      <c r="J20" s="10">
        <v>6282.365</v>
      </c>
      <c r="K20" s="10">
        <v>189.32</v>
      </c>
      <c r="L20" s="10">
        <v>1011.66</v>
      </c>
      <c r="M20" s="10">
        <v>1011.662</v>
      </c>
      <c r="N20" s="10">
        <v>554.6800000000001</v>
      </c>
      <c r="O20" s="10">
        <v>1009.34</v>
      </c>
      <c r="P20" s="10">
        <v>1009.343</v>
      </c>
      <c r="Q20" s="29">
        <f>(Q18+Q19)</f>
        <v>2725.07</v>
      </c>
      <c r="R20" s="10">
        <v>1758.334</v>
      </c>
      <c r="S20" s="29">
        <f>(S18+S19)</f>
        <v>2175.77</v>
      </c>
      <c r="T20" s="10">
        <v>2708.548</v>
      </c>
      <c r="U20" s="29">
        <f>(U18+U19)</f>
        <v>13788.46</v>
      </c>
      <c r="V20" s="10">
        <v>4711.591</v>
      </c>
    </row>
    <row r="21" spans="4:22" ht="31.5">
      <c r="D21" s="7">
        <v>19</v>
      </c>
      <c r="E21" s="27" t="s">
        <v>45</v>
      </c>
      <c r="F21" s="9"/>
      <c r="G21" s="8" t="s">
        <v>37</v>
      </c>
      <c r="H21" s="9">
        <v>5182.21</v>
      </c>
      <c r="I21" s="24">
        <v>6181.31</v>
      </c>
      <c r="J21" s="10">
        <v>6181.307</v>
      </c>
      <c r="K21" s="24">
        <v>10.25</v>
      </c>
      <c r="L21" s="24">
        <v>8.68</v>
      </c>
      <c r="M21" s="10">
        <v>8.68</v>
      </c>
      <c r="N21" s="24">
        <v>653.17</v>
      </c>
      <c r="O21" s="24">
        <v>732.19</v>
      </c>
      <c r="P21" s="10">
        <v>732.189</v>
      </c>
      <c r="Q21" s="24">
        <v>3101.2</v>
      </c>
      <c r="R21" s="10">
        <v>2888.771</v>
      </c>
      <c r="S21" s="24">
        <v>3033.95</v>
      </c>
      <c r="T21" s="10">
        <v>3796.427</v>
      </c>
      <c r="U21" s="24">
        <v>5106.05</v>
      </c>
      <c r="V21" s="10">
        <v>4965.327</v>
      </c>
    </row>
    <row r="22" spans="4:22" ht="31.5">
      <c r="D22" s="7">
        <v>20</v>
      </c>
      <c r="E22" s="27" t="s">
        <v>46</v>
      </c>
      <c r="F22" s="9"/>
      <c r="G22" s="8" t="s">
        <v>14</v>
      </c>
      <c r="H22" s="9">
        <v>5047.15</v>
      </c>
      <c r="I22" s="24">
        <v>6120.01</v>
      </c>
      <c r="J22" s="10">
        <v>6120.01</v>
      </c>
      <c r="K22" s="24">
        <v>328.72</v>
      </c>
      <c r="L22" s="24">
        <v>478.73</v>
      </c>
      <c r="M22" s="10">
        <v>478.727</v>
      </c>
      <c r="N22" s="24">
        <v>973.89</v>
      </c>
      <c r="O22" s="24">
        <v>1073.25</v>
      </c>
      <c r="P22" s="10">
        <v>1073.253</v>
      </c>
      <c r="Q22" s="24">
        <v>637.89</v>
      </c>
      <c r="R22" s="10">
        <v>782.462</v>
      </c>
      <c r="S22" s="24">
        <v>396.65</v>
      </c>
      <c r="T22" s="10">
        <v>410.924</v>
      </c>
      <c r="U22" s="24">
        <v>3783.89</v>
      </c>
      <c r="V22" s="10">
        <v>3627.608</v>
      </c>
    </row>
    <row r="23" spans="4:22" ht="31.5">
      <c r="D23" s="7">
        <v>21</v>
      </c>
      <c r="E23" s="27" t="s">
        <v>47</v>
      </c>
      <c r="F23" s="9"/>
      <c r="G23" s="8" t="s">
        <v>48</v>
      </c>
      <c r="H23" s="9">
        <v>6194.92</v>
      </c>
      <c r="I23" s="24">
        <v>5798.37</v>
      </c>
      <c r="J23" s="10">
        <v>5798.367</v>
      </c>
      <c r="K23" s="24">
        <v>10.87</v>
      </c>
      <c r="L23" s="24">
        <v>48.14</v>
      </c>
      <c r="M23" s="10">
        <v>48.136</v>
      </c>
      <c r="N23" s="24">
        <v>1346.56</v>
      </c>
      <c r="O23" s="24">
        <v>1115.8</v>
      </c>
      <c r="P23" s="10">
        <v>1115.802</v>
      </c>
      <c r="Q23" s="24">
        <v>7845.32</v>
      </c>
      <c r="R23" s="10">
        <v>3266.334</v>
      </c>
      <c r="S23" s="24">
        <v>4935.55</v>
      </c>
      <c r="T23" s="10">
        <v>5186.832</v>
      </c>
      <c r="U23" s="24">
        <v>15086.63</v>
      </c>
      <c r="V23" s="10">
        <v>10437.936</v>
      </c>
    </row>
    <row r="24" spans="2:22" ht="78.75">
      <c r="B24" s="1" t="s">
        <v>190</v>
      </c>
      <c r="D24" s="7">
        <v>22</v>
      </c>
      <c r="E24" s="27" t="s">
        <v>49</v>
      </c>
      <c r="F24" s="30" t="s">
        <v>50</v>
      </c>
      <c r="G24" s="8" t="s">
        <v>51</v>
      </c>
      <c r="H24" s="9">
        <v>2073.41</v>
      </c>
      <c r="I24" s="8">
        <v>4710.13</v>
      </c>
      <c r="J24" s="10">
        <v>5634.339</v>
      </c>
      <c r="K24" s="10">
        <v>-382.13</v>
      </c>
      <c r="L24" s="10">
        <v>22.490000000000002</v>
      </c>
      <c r="M24" s="10">
        <v>-61.158</v>
      </c>
      <c r="N24" s="10">
        <v>-116.04</v>
      </c>
      <c r="O24" s="10">
        <v>435.93</v>
      </c>
      <c r="P24" s="10">
        <v>424.247</v>
      </c>
      <c r="Q24" s="29">
        <v>2331.1099999999997</v>
      </c>
      <c r="R24" s="10">
        <v>1959.377</v>
      </c>
      <c r="S24" s="29">
        <v>2486.1</v>
      </c>
      <c r="T24" s="10">
        <v>2784.873</v>
      </c>
      <c r="U24" s="10">
        <v>2973</v>
      </c>
      <c r="V24" s="10">
        <v>3638.898</v>
      </c>
    </row>
    <row r="25" spans="4:22" ht="31.5">
      <c r="D25" s="7">
        <v>23</v>
      </c>
      <c r="E25" s="27" t="s">
        <v>52</v>
      </c>
      <c r="F25" s="9" t="s">
        <v>53</v>
      </c>
      <c r="G25" s="8" t="s">
        <v>14</v>
      </c>
      <c r="H25" s="9">
        <v>4536.12</v>
      </c>
      <c r="I25" s="24">
        <v>5413.29</v>
      </c>
      <c r="J25" s="10">
        <v>5413.286</v>
      </c>
      <c r="K25" s="24">
        <v>-324.08</v>
      </c>
      <c r="L25" s="24">
        <v>115.94</v>
      </c>
      <c r="M25" s="10">
        <v>115.938</v>
      </c>
      <c r="N25" s="24">
        <v>698.76</v>
      </c>
      <c r="O25" s="24">
        <v>1342.2</v>
      </c>
      <c r="P25" s="10">
        <v>1342.204</v>
      </c>
      <c r="Q25" s="24">
        <v>1510.91</v>
      </c>
      <c r="R25" s="10">
        <v>2361.963</v>
      </c>
      <c r="S25" s="24">
        <v>1731.83</v>
      </c>
      <c r="T25" s="10">
        <v>2538.218</v>
      </c>
      <c r="U25" s="24">
        <v>2655.04</v>
      </c>
      <c r="V25" s="10">
        <v>3916.339</v>
      </c>
    </row>
    <row r="26" spans="2:22" ht="31.5">
      <c r="B26" s="1" t="s">
        <v>153</v>
      </c>
      <c r="D26" s="7">
        <v>24</v>
      </c>
      <c r="E26" s="33" t="s">
        <v>54</v>
      </c>
      <c r="F26" s="9"/>
      <c r="G26" s="8" t="s">
        <v>14</v>
      </c>
      <c r="H26" s="9" t="s">
        <v>195</v>
      </c>
      <c r="I26" s="8"/>
      <c r="J26" s="10">
        <v>5068.791</v>
      </c>
      <c r="K26" s="10"/>
      <c r="L26" s="10"/>
      <c r="M26" s="10">
        <v>-1468.651</v>
      </c>
      <c r="N26" s="10"/>
      <c r="O26" s="10"/>
      <c r="P26" s="10">
        <v>-1003.146</v>
      </c>
      <c r="Q26" s="10"/>
      <c r="R26" s="10">
        <v>2446.666</v>
      </c>
      <c r="S26" s="10"/>
      <c r="T26" s="10">
        <v>920.914</v>
      </c>
      <c r="U26" s="10"/>
      <c r="V26" s="10">
        <v>1382.756</v>
      </c>
    </row>
    <row r="27" spans="4:22" ht="31.5">
      <c r="D27" s="7">
        <v>25</v>
      </c>
      <c r="E27" s="27" t="s">
        <v>55</v>
      </c>
      <c r="F27" s="9"/>
      <c r="G27" s="8" t="s">
        <v>14</v>
      </c>
      <c r="H27" s="9">
        <v>5527.031</v>
      </c>
      <c r="I27" s="23">
        <v>4903.191</v>
      </c>
      <c r="J27" s="10">
        <v>4903.191</v>
      </c>
      <c r="K27" s="23">
        <v>117.437</v>
      </c>
      <c r="L27" s="23">
        <v>395.191</v>
      </c>
      <c r="M27" s="10">
        <v>395.191</v>
      </c>
      <c r="N27" s="23">
        <v>631.221</v>
      </c>
      <c r="O27" s="23">
        <v>981.6</v>
      </c>
      <c r="P27" s="10">
        <v>981.6</v>
      </c>
      <c r="Q27" s="23">
        <v>899.591</v>
      </c>
      <c r="R27" s="10">
        <v>1263.917</v>
      </c>
      <c r="S27" s="23">
        <v>1183.141</v>
      </c>
      <c r="T27" s="10">
        <v>1801.878</v>
      </c>
      <c r="U27" s="23">
        <v>2588.848</v>
      </c>
      <c r="V27" s="10">
        <v>2843.722</v>
      </c>
    </row>
    <row r="28" spans="4:23" ht="94.5">
      <c r="D28" s="7">
        <v>26</v>
      </c>
      <c r="E28" s="27" t="s">
        <v>56</v>
      </c>
      <c r="F28" s="34" t="s">
        <v>57</v>
      </c>
      <c r="G28" s="14" t="s">
        <v>58</v>
      </c>
      <c r="H28" s="9">
        <v>4542.911</v>
      </c>
      <c r="I28" s="14">
        <v>4847.538</v>
      </c>
      <c r="J28" s="10">
        <v>4847.538</v>
      </c>
      <c r="K28" s="10">
        <v>313.814</v>
      </c>
      <c r="L28" s="10">
        <v>380.311</v>
      </c>
      <c r="M28" s="10">
        <v>378.493</v>
      </c>
      <c r="N28" s="10">
        <v>676.962</v>
      </c>
      <c r="O28" s="10">
        <v>641.556</v>
      </c>
      <c r="P28" s="10">
        <v>641.556</v>
      </c>
      <c r="Q28" s="10">
        <v>7325.508</v>
      </c>
      <c r="R28" s="10">
        <v>5177.388999999999</v>
      </c>
      <c r="S28" s="10">
        <v>7888.817</v>
      </c>
      <c r="T28" s="10">
        <v>5848.096</v>
      </c>
      <c r="U28" s="10">
        <v>16441.758</v>
      </c>
      <c r="V28" s="10">
        <v>15410.246</v>
      </c>
      <c r="W28" s="15"/>
    </row>
    <row r="29" spans="4:23" ht="31.5">
      <c r="D29" s="7">
        <v>27</v>
      </c>
      <c r="E29" s="27" t="s">
        <v>59</v>
      </c>
      <c r="F29" s="9"/>
      <c r="G29" s="8" t="s">
        <v>14</v>
      </c>
      <c r="H29" s="9">
        <v>4423.52</v>
      </c>
      <c r="I29" s="24">
        <v>4676.69</v>
      </c>
      <c r="J29" s="10">
        <v>4676.693</v>
      </c>
      <c r="K29" s="24">
        <v>133.24</v>
      </c>
      <c r="L29" s="24">
        <v>-599.66</v>
      </c>
      <c r="M29" s="10">
        <v>-599.661</v>
      </c>
      <c r="N29" s="24">
        <v>407.66</v>
      </c>
      <c r="O29" s="24">
        <v>-540.31</v>
      </c>
      <c r="P29" s="10">
        <v>-540.313</v>
      </c>
      <c r="Q29" s="10">
        <v>1882.4</v>
      </c>
      <c r="R29" s="10">
        <v>2503.065</v>
      </c>
      <c r="S29" s="10">
        <v>975.46</v>
      </c>
      <c r="T29" s="10">
        <v>1432.035</v>
      </c>
      <c r="U29" s="10">
        <v>1527.61</v>
      </c>
      <c r="V29" s="10">
        <v>2106.736</v>
      </c>
      <c r="W29" s="15"/>
    </row>
    <row r="30" spans="4:23" ht="31.5">
      <c r="D30" s="7">
        <v>28</v>
      </c>
      <c r="E30" s="27" t="s">
        <v>60</v>
      </c>
      <c r="F30" s="9"/>
      <c r="G30" s="8" t="s">
        <v>14</v>
      </c>
      <c r="H30" s="9">
        <v>3824.44</v>
      </c>
      <c r="I30" s="24">
        <v>4501.96</v>
      </c>
      <c r="J30" s="10">
        <v>4501.962</v>
      </c>
      <c r="K30" s="24">
        <v>281.1</v>
      </c>
      <c r="L30" s="24">
        <v>304.08</v>
      </c>
      <c r="M30" s="10">
        <v>304.083</v>
      </c>
      <c r="N30" s="24">
        <v>301.99</v>
      </c>
      <c r="O30" s="24">
        <v>235.9</v>
      </c>
      <c r="P30" s="10">
        <v>235.899</v>
      </c>
      <c r="Q30" s="10">
        <v>1246.18</v>
      </c>
      <c r="R30" s="10">
        <v>1728.041</v>
      </c>
      <c r="S30" s="10">
        <v>953.22</v>
      </c>
      <c r="T30" s="10">
        <v>1242.133</v>
      </c>
      <c r="U30" s="10">
        <v>1809.92</v>
      </c>
      <c r="V30" s="10">
        <v>2267.464</v>
      </c>
      <c r="W30" s="15"/>
    </row>
    <row r="31" spans="4:23" ht="63">
      <c r="D31" s="7">
        <v>29</v>
      </c>
      <c r="E31" s="28" t="s">
        <v>61</v>
      </c>
      <c r="F31" s="30" t="s">
        <v>62</v>
      </c>
      <c r="G31" s="8" t="s">
        <v>63</v>
      </c>
      <c r="H31" s="9">
        <v>3036.047</v>
      </c>
      <c r="I31" s="8">
        <v>4003.279</v>
      </c>
      <c r="J31" s="10">
        <v>4003.279</v>
      </c>
      <c r="K31" s="10">
        <v>-261.899</v>
      </c>
      <c r="L31" s="10">
        <v>-95.868</v>
      </c>
      <c r="M31" s="10">
        <v>-95.868</v>
      </c>
      <c r="N31" s="10">
        <v>160.612</v>
      </c>
      <c r="O31" s="10">
        <v>252.727</v>
      </c>
      <c r="P31" s="10">
        <v>252.727</v>
      </c>
      <c r="Q31" s="10">
        <v>1712.741</v>
      </c>
      <c r="R31" s="10">
        <v>1493.163</v>
      </c>
      <c r="S31" s="25">
        <v>706.706</v>
      </c>
      <c r="T31" s="10">
        <v>1457.187</v>
      </c>
      <c r="U31" s="10">
        <v>2008.079</v>
      </c>
      <c r="V31" s="10">
        <v>2021.669</v>
      </c>
      <c r="W31" s="15"/>
    </row>
    <row r="32" spans="4:22" ht="31.5">
      <c r="D32" s="7">
        <v>30</v>
      </c>
      <c r="E32" s="27" t="s">
        <v>64</v>
      </c>
      <c r="F32" s="9"/>
      <c r="G32" s="8" t="s">
        <v>12</v>
      </c>
      <c r="H32" s="9">
        <v>4425.83</v>
      </c>
      <c r="I32" s="24">
        <v>3965.72</v>
      </c>
      <c r="J32" s="10">
        <v>3965.716</v>
      </c>
      <c r="K32" s="24">
        <v>4.05</v>
      </c>
      <c r="L32" s="24">
        <v>5.07</v>
      </c>
      <c r="M32" s="10">
        <v>5.067</v>
      </c>
      <c r="N32" s="24">
        <v>66.91</v>
      </c>
      <c r="O32" s="24">
        <v>46.55</v>
      </c>
      <c r="P32" s="10">
        <v>46.55</v>
      </c>
      <c r="Q32" s="24">
        <v>1268.31</v>
      </c>
      <c r="R32" s="10">
        <v>1103.515</v>
      </c>
      <c r="S32" s="24">
        <v>1308.51</v>
      </c>
      <c r="T32" s="10">
        <v>1242.021</v>
      </c>
      <c r="U32" s="24">
        <v>1902.55</v>
      </c>
      <c r="V32" s="10">
        <v>1781.369</v>
      </c>
    </row>
    <row r="33" spans="4:22" ht="31.5">
      <c r="D33" s="7">
        <v>31</v>
      </c>
      <c r="E33" s="27" t="s">
        <v>65</v>
      </c>
      <c r="F33" s="9"/>
      <c r="G33" s="8" t="s">
        <v>26</v>
      </c>
      <c r="H33" s="9">
        <v>4585.35</v>
      </c>
      <c r="I33" s="24">
        <v>3959.95</v>
      </c>
      <c r="J33" s="10">
        <v>3959.946</v>
      </c>
      <c r="K33" s="24">
        <v>532.48</v>
      </c>
      <c r="L33" s="24">
        <v>304.55</v>
      </c>
      <c r="M33" s="10">
        <v>304.549</v>
      </c>
      <c r="N33" s="24">
        <v>1114.84</v>
      </c>
      <c r="O33" s="24">
        <v>918.35</v>
      </c>
      <c r="P33" s="10">
        <v>918.354</v>
      </c>
      <c r="Q33" s="24">
        <v>739.17</v>
      </c>
      <c r="R33" s="10">
        <v>827.235</v>
      </c>
      <c r="S33" s="24">
        <v>437.44</v>
      </c>
      <c r="T33" s="10">
        <v>893.871</v>
      </c>
      <c r="U33" s="24">
        <v>1472.85</v>
      </c>
      <c r="V33" s="10">
        <v>1209.659</v>
      </c>
    </row>
    <row r="34" spans="4:22" ht="31.5">
      <c r="D34" s="7">
        <v>32</v>
      </c>
      <c r="E34" s="27" t="s">
        <v>66</v>
      </c>
      <c r="F34" s="9"/>
      <c r="G34" s="8" t="s">
        <v>26</v>
      </c>
      <c r="H34" s="9">
        <v>1180.9</v>
      </c>
      <c r="I34" s="24">
        <v>3935.01</v>
      </c>
      <c r="J34" s="10">
        <v>3935.011</v>
      </c>
      <c r="K34" s="24">
        <v>13.83</v>
      </c>
      <c r="L34" s="24">
        <v>315.23</v>
      </c>
      <c r="M34" s="10">
        <v>315.225</v>
      </c>
      <c r="N34" s="24">
        <v>83.75</v>
      </c>
      <c r="O34" s="24">
        <v>442.05</v>
      </c>
      <c r="P34" s="10">
        <v>442.052</v>
      </c>
      <c r="Q34" s="10">
        <v>310.11</v>
      </c>
      <c r="R34" s="10">
        <v>951.179</v>
      </c>
      <c r="S34" s="10">
        <v>796.04</v>
      </c>
      <c r="T34" s="10">
        <v>1194.142</v>
      </c>
      <c r="U34" s="10">
        <v>804.9</v>
      </c>
      <c r="V34" s="10">
        <v>1316.646</v>
      </c>
    </row>
    <row r="35" spans="4:22" ht="31.5">
      <c r="D35" s="7">
        <v>33</v>
      </c>
      <c r="E35" s="27" t="s">
        <v>67</v>
      </c>
      <c r="F35" s="9"/>
      <c r="G35" s="8" t="s">
        <v>37</v>
      </c>
      <c r="H35" s="9">
        <v>5071.06</v>
      </c>
      <c r="I35" s="31">
        <v>3915.717</v>
      </c>
      <c r="J35" s="10">
        <v>3915.717</v>
      </c>
      <c r="K35" s="31">
        <v>337.208</v>
      </c>
      <c r="L35" s="31">
        <v>48.516</v>
      </c>
      <c r="M35" s="10">
        <v>48.516</v>
      </c>
      <c r="N35" s="31">
        <v>873.741</v>
      </c>
      <c r="O35" s="31">
        <v>705.935</v>
      </c>
      <c r="P35" s="10">
        <v>705.935</v>
      </c>
      <c r="Q35" s="31">
        <v>640.5</v>
      </c>
      <c r="R35" s="10">
        <v>775.184</v>
      </c>
      <c r="S35" s="31">
        <v>1227.272</v>
      </c>
      <c r="T35" s="10">
        <v>1271.058</v>
      </c>
      <c r="U35" s="31">
        <v>1524.302</v>
      </c>
      <c r="V35" s="10">
        <v>1499.309</v>
      </c>
    </row>
    <row r="36" spans="4:22" ht="31.5">
      <c r="D36" s="7">
        <v>34</v>
      </c>
      <c r="E36" s="27" t="s">
        <v>68</v>
      </c>
      <c r="F36" s="9"/>
      <c r="G36" s="8" t="s">
        <v>26</v>
      </c>
      <c r="H36" s="9">
        <v>3527.03</v>
      </c>
      <c r="I36" s="24">
        <v>3664.37</v>
      </c>
      <c r="J36" s="10">
        <v>3664.369</v>
      </c>
      <c r="K36" s="24">
        <v>149.54</v>
      </c>
      <c r="L36" s="24">
        <v>120.47</v>
      </c>
      <c r="M36" s="10">
        <v>120.471</v>
      </c>
      <c r="N36" s="24">
        <v>208.16</v>
      </c>
      <c r="O36" s="24">
        <v>172.85</v>
      </c>
      <c r="P36" s="10">
        <v>172.846</v>
      </c>
      <c r="Q36" s="24">
        <v>1571.99</v>
      </c>
      <c r="R36" s="10">
        <v>1464.966</v>
      </c>
      <c r="S36" s="24">
        <v>1507.09</v>
      </c>
      <c r="T36" s="10">
        <v>1480.917</v>
      </c>
      <c r="U36" s="24">
        <v>1546.86</v>
      </c>
      <c r="V36" s="10">
        <v>1544.964</v>
      </c>
    </row>
    <row r="37" spans="4:22" ht="31.5">
      <c r="D37" s="7">
        <v>35</v>
      </c>
      <c r="E37" s="27" t="s">
        <v>69</v>
      </c>
      <c r="F37" s="9"/>
      <c r="G37" s="8" t="s">
        <v>14</v>
      </c>
      <c r="H37" s="9">
        <v>4091.11</v>
      </c>
      <c r="I37" s="24">
        <v>3445.62</v>
      </c>
      <c r="J37" s="10">
        <v>3445.621</v>
      </c>
      <c r="K37" s="24">
        <v>139.09</v>
      </c>
      <c r="L37" s="24">
        <v>121.22</v>
      </c>
      <c r="M37" s="10">
        <v>121.216</v>
      </c>
      <c r="N37" s="24">
        <v>116.4</v>
      </c>
      <c r="O37" s="24">
        <v>141.72</v>
      </c>
      <c r="P37" s="10">
        <v>141.718</v>
      </c>
      <c r="Q37" s="24">
        <v>1484.74</v>
      </c>
      <c r="R37" s="10">
        <v>1503.169</v>
      </c>
      <c r="S37" s="24">
        <v>1292.83</v>
      </c>
      <c r="T37" s="10">
        <v>1540.899</v>
      </c>
      <c r="U37" s="24">
        <v>1794.3</v>
      </c>
      <c r="V37" s="10">
        <v>1967.195</v>
      </c>
    </row>
    <row r="38" spans="4:22" ht="31.5">
      <c r="D38" s="7">
        <v>36</v>
      </c>
      <c r="E38" s="27" t="s">
        <v>70</v>
      </c>
      <c r="F38" s="9"/>
      <c r="G38" s="8" t="s">
        <v>71</v>
      </c>
      <c r="H38" s="9">
        <v>2338.73</v>
      </c>
      <c r="I38" s="24">
        <v>3344.5</v>
      </c>
      <c r="J38" s="10">
        <v>3344.504</v>
      </c>
      <c r="K38" s="24">
        <v>-45.73</v>
      </c>
      <c r="L38" s="24">
        <v>-10.66</v>
      </c>
      <c r="M38" s="10">
        <v>-10.655</v>
      </c>
      <c r="N38" s="24">
        <v>-8.98</v>
      </c>
      <c r="O38" s="24">
        <v>-4.28</v>
      </c>
      <c r="P38" s="10">
        <v>-4.281</v>
      </c>
      <c r="Q38" s="24">
        <v>400.57</v>
      </c>
      <c r="R38" s="10">
        <v>452.875</v>
      </c>
      <c r="S38" s="24">
        <v>331</v>
      </c>
      <c r="T38" s="10">
        <v>429.305</v>
      </c>
      <c r="U38" s="24">
        <v>425.85</v>
      </c>
      <c r="V38" s="10">
        <v>473.083</v>
      </c>
    </row>
    <row r="39" spans="4:22" ht="31.5">
      <c r="D39" s="7">
        <v>37</v>
      </c>
      <c r="E39" s="27" t="s">
        <v>72</v>
      </c>
      <c r="F39" s="9"/>
      <c r="G39" s="8" t="s">
        <v>37</v>
      </c>
      <c r="H39" s="9">
        <v>3436.945</v>
      </c>
      <c r="I39" s="31">
        <v>3326.722</v>
      </c>
      <c r="J39" s="10">
        <v>3326.722</v>
      </c>
      <c r="K39" s="32">
        <v>0.039</v>
      </c>
      <c r="L39" s="31">
        <v>2.037</v>
      </c>
      <c r="M39" s="10">
        <v>2.037</v>
      </c>
      <c r="N39" s="31">
        <v>214.744</v>
      </c>
      <c r="O39" s="31">
        <v>151.929</v>
      </c>
      <c r="P39" s="10">
        <v>151.929</v>
      </c>
      <c r="Q39" s="31">
        <v>1283.569</v>
      </c>
      <c r="R39" s="10">
        <v>1248.232</v>
      </c>
      <c r="S39" s="31">
        <v>1286.781</v>
      </c>
      <c r="T39" s="10">
        <v>931.96</v>
      </c>
      <c r="U39" s="31">
        <v>2784.128</v>
      </c>
      <c r="V39" s="10">
        <v>2586.895</v>
      </c>
    </row>
    <row r="40" spans="4:22" ht="31.5">
      <c r="D40" s="7">
        <v>38</v>
      </c>
      <c r="E40" s="28" t="s">
        <v>73</v>
      </c>
      <c r="F40" s="9"/>
      <c r="G40" s="8" t="s">
        <v>26</v>
      </c>
      <c r="H40" s="9">
        <v>4020.898</v>
      </c>
      <c r="I40" s="31">
        <v>3326.707</v>
      </c>
      <c r="J40" s="10">
        <v>3326.707</v>
      </c>
      <c r="K40" s="31">
        <v>375.334</v>
      </c>
      <c r="L40" s="31">
        <v>499.121</v>
      </c>
      <c r="M40" s="10">
        <v>499.121</v>
      </c>
      <c r="N40" s="31">
        <v>438.118</v>
      </c>
      <c r="O40" s="31">
        <v>998.205</v>
      </c>
      <c r="P40" s="10">
        <v>998.205</v>
      </c>
      <c r="Q40" s="31">
        <v>1580.124</v>
      </c>
      <c r="R40" s="10">
        <v>2592.565</v>
      </c>
      <c r="S40" s="31">
        <v>1618.413</v>
      </c>
      <c r="T40" s="10">
        <v>2480.132</v>
      </c>
      <c r="U40" s="31">
        <v>2242.051</v>
      </c>
      <c r="V40" s="10">
        <v>3467.355</v>
      </c>
    </row>
    <row r="41" spans="4:22" ht="31.5">
      <c r="D41" s="7">
        <v>39</v>
      </c>
      <c r="E41" s="27" t="s">
        <v>74</v>
      </c>
      <c r="F41" s="9"/>
      <c r="G41" s="8" t="s">
        <v>14</v>
      </c>
      <c r="H41" s="9">
        <v>2416.52</v>
      </c>
      <c r="I41" s="24">
        <v>3196.1</v>
      </c>
      <c r="J41" s="10">
        <v>3196.102</v>
      </c>
      <c r="K41" s="24">
        <v>-153.57</v>
      </c>
      <c r="L41" s="24">
        <v>12.8</v>
      </c>
      <c r="M41" s="10">
        <v>12.798</v>
      </c>
      <c r="N41" s="24">
        <v>52.78</v>
      </c>
      <c r="O41" s="24">
        <v>185.23</v>
      </c>
      <c r="P41" s="10">
        <v>185.229</v>
      </c>
      <c r="Q41" s="24">
        <v>733.66</v>
      </c>
      <c r="R41" s="10">
        <v>1487.25</v>
      </c>
      <c r="S41" s="24">
        <v>1184.36</v>
      </c>
      <c r="T41" s="10">
        <v>1900.318</v>
      </c>
      <c r="U41" s="24">
        <v>2234.03</v>
      </c>
      <c r="V41" s="10">
        <v>3095.28</v>
      </c>
    </row>
    <row r="42" spans="4:22" ht="31.5">
      <c r="D42" s="7">
        <v>40</v>
      </c>
      <c r="E42" s="27" t="s">
        <v>75</v>
      </c>
      <c r="F42" s="9"/>
      <c r="G42" s="8" t="s">
        <v>12</v>
      </c>
      <c r="H42" s="9">
        <v>2926.86</v>
      </c>
      <c r="I42" s="24">
        <v>3088.25</v>
      </c>
      <c r="J42" s="10">
        <v>3088.252</v>
      </c>
      <c r="K42" s="24">
        <v>9.56</v>
      </c>
      <c r="L42" s="24">
        <v>4.9</v>
      </c>
      <c r="M42" s="10">
        <v>4.899</v>
      </c>
      <c r="N42" s="24">
        <v>100.73</v>
      </c>
      <c r="O42" s="24">
        <v>113.38</v>
      </c>
      <c r="P42" s="10">
        <v>113.384</v>
      </c>
      <c r="Q42" s="24">
        <v>443.68</v>
      </c>
      <c r="R42" s="10">
        <v>609.495</v>
      </c>
      <c r="S42" s="24">
        <v>404.71</v>
      </c>
      <c r="T42" s="10">
        <v>574.743</v>
      </c>
      <c r="U42" s="24">
        <v>876.31</v>
      </c>
      <c r="V42" s="10">
        <v>985.385</v>
      </c>
    </row>
    <row r="43" spans="4:22" ht="31.5">
      <c r="D43" s="7">
        <v>41</v>
      </c>
      <c r="E43" s="28" t="s">
        <v>76</v>
      </c>
      <c r="F43" s="9"/>
      <c r="G43" s="8" t="s">
        <v>14</v>
      </c>
      <c r="H43" s="9">
        <v>2439.85</v>
      </c>
      <c r="I43" s="24">
        <v>3071.46</v>
      </c>
      <c r="J43" s="10">
        <v>3071.462</v>
      </c>
      <c r="K43" s="24">
        <v>13.98</v>
      </c>
      <c r="L43" s="24">
        <v>43.02</v>
      </c>
      <c r="M43" s="10">
        <v>43.017</v>
      </c>
      <c r="N43" s="24">
        <v>-50.14</v>
      </c>
      <c r="O43" s="24">
        <v>174.46</v>
      </c>
      <c r="P43" s="10">
        <v>174.458</v>
      </c>
      <c r="Q43" s="24">
        <v>2888.67</v>
      </c>
      <c r="R43" s="10">
        <v>931.771</v>
      </c>
      <c r="S43" s="24">
        <v>1234.35</v>
      </c>
      <c r="T43" s="10">
        <v>214.419</v>
      </c>
      <c r="U43" s="24">
        <v>2991.02</v>
      </c>
      <c r="V43" s="10">
        <v>1007.413</v>
      </c>
    </row>
    <row r="44" spans="2:22" ht="31.5">
      <c r="B44" s="1" t="s">
        <v>154</v>
      </c>
      <c r="D44" s="7">
        <v>42</v>
      </c>
      <c r="E44" s="33" t="s">
        <v>77</v>
      </c>
      <c r="F44" s="9"/>
      <c r="G44" s="8" t="s">
        <v>26</v>
      </c>
      <c r="H44" s="9" t="s">
        <v>195</v>
      </c>
      <c r="I44" s="8"/>
      <c r="J44" s="10">
        <v>2943.831</v>
      </c>
      <c r="K44" s="10"/>
      <c r="L44" s="10"/>
      <c r="M44" s="10">
        <v>23.683</v>
      </c>
      <c r="N44" s="10"/>
      <c r="O44" s="10"/>
      <c r="P44" s="10">
        <v>55.332</v>
      </c>
      <c r="Q44" s="10"/>
      <c r="R44" s="10">
        <v>1215.945</v>
      </c>
      <c r="S44" s="10"/>
      <c r="T44" s="10">
        <v>1130.147</v>
      </c>
      <c r="U44" s="10"/>
      <c r="V44" s="10">
        <v>1270.067</v>
      </c>
    </row>
    <row r="45" spans="4:22" ht="31.5">
      <c r="D45" s="7">
        <v>43</v>
      </c>
      <c r="E45" s="27" t="s">
        <v>78</v>
      </c>
      <c r="F45" s="9"/>
      <c r="G45" s="8" t="s">
        <v>14</v>
      </c>
      <c r="H45" s="9">
        <v>2732.569</v>
      </c>
      <c r="I45" s="31">
        <v>2938.617</v>
      </c>
      <c r="J45" s="10">
        <v>2938.617</v>
      </c>
      <c r="K45" s="31">
        <v>5.055</v>
      </c>
      <c r="L45" s="31">
        <v>14.679</v>
      </c>
      <c r="M45" s="10">
        <v>14.679</v>
      </c>
      <c r="N45" s="31">
        <v>637.895</v>
      </c>
      <c r="O45" s="31">
        <v>11.976</v>
      </c>
      <c r="P45" s="10">
        <v>11.976</v>
      </c>
      <c r="Q45" s="31">
        <v>3219.057</v>
      </c>
      <c r="R45" s="10">
        <v>2569.479</v>
      </c>
      <c r="S45" s="31">
        <v>1368.311</v>
      </c>
      <c r="T45" s="10">
        <v>1295.697</v>
      </c>
      <c r="U45" s="31">
        <v>5565.532</v>
      </c>
      <c r="V45" s="10">
        <v>4817.718</v>
      </c>
    </row>
    <row r="46" spans="4:22" ht="31.5">
      <c r="D46" s="7">
        <v>44</v>
      </c>
      <c r="E46" s="27" t="s">
        <v>79</v>
      </c>
      <c r="F46" s="9"/>
      <c r="G46" s="8" t="s">
        <v>48</v>
      </c>
      <c r="H46" s="9">
        <v>4104.84</v>
      </c>
      <c r="I46" s="24">
        <v>2878.04</v>
      </c>
      <c r="J46" s="10">
        <v>2878.043</v>
      </c>
      <c r="K46" s="24">
        <v>266.11</v>
      </c>
      <c r="L46" s="24">
        <v>123.65</v>
      </c>
      <c r="M46" s="10">
        <v>123.653</v>
      </c>
      <c r="N46" s="24">
        <v>453.68</v>
      </c>
      <c r="O46" s="24">
        <v>176.78</v>
      </c>
      <c r="P46" s="10">
        <v>176.783</v>
      </c>
      <c r="Q46" s="24">
        <v>1736.3</v>
      </c>
      <c r="R46" s="10">
        <v>1254.558</v>
      </c>
      <c r="S46" s="24">
        <v>1905.75</v>
      </c>
      <c r="T46" s="10">
        <v>916.864</v>
      </c>
      <c r="U46" s="24">
        <v>3489.54</v>
      </c>
      <c r="V46" s="10">
        <v>2464.736</v>
      </c>
    </row>
    <row r="47" spans="4:22" ht="15.75">
      <c r="D47" s="7">
        <v>45</v>
      </c>
      <c r="E47" s="28" t="s">
        <v>80</v>
      </c>
      <c r="F47" s="9"/>
      <c r="G47" s="8" t="s">
        <v>63</v>
      </c>
      <c r="H47" s="9">
        <v>2301.7</v>
      </c>
      <c r="I47" s="24">
        <v>2875.5</v>
      </c>
      <c r="J47" s="10">
        <v>2875.502</v>
      </c>
      <c r="K47" s="24">
        <v>75.95</v>
      </c>
      <c r="L47" s="24">
        <v>43.02</v>
      </c>
      <c r="M47" s="10">
        <v>43.016</v>
      </c>
      <c r="N47" s="24">
        <v>278.64</v>
      </c>
      <c r="O47" s="24">
        <v>206.1</v>
      </c>
      <c r="P47" s="10">
        <v>206.1</v>
      </c>
      <c r="Q47" s="24">
        <v>2222.53</v>
      </c>
      <c r="R47" s="10">
        <v>1928.886</v>
      </c>
      <c r="S47" s="24">
        <v>389.74</v>
      </c>
      <c r="T47" s="10">
        <v>595.272</v>
      </c>
      <c r="U47" s="24">
        <v>3544.26</v>
      </c>
      <c r="V47" s="10">
        <v>3031.824</v>
      </c>
    </row>
    <row r="48" spans="4:22" ht="31.5">
      <c r="D48" s="7">
        <v>46</v>
      </c>
      <c r="E48" s="28" t="s">
        <v>81</v>
      </c>
      <c r="F48" s="28" t="s">
        <v>81</v>
      </c>
      <c r="G48" s="8" t="s">
        <v>26</v>
      </c>
      <c r="H48" s="9">
        <v>1697.636</v>
      </c>
      <c r="I48" s="31">
        <v>2861.486</v>
      </c>
      <c r="J48" s="10">
        <v>2861.486</v>
      </c>
      <c r="K48" s="31">
        <v>-785.378</v>
      </c>
      <c r="L48" s="31">
        <v>-414.995</v>
      </c>
      <c r="M48" s="10">
        <v>-414.995</v>
      </c>
      <c r="N48" s="31">
        <v>-491.005</v>
      </c>
      <c r="O48" s="31">
        <v>-222.028</v>
      </c>
      <c r="P48" s="10">
        <v>-222.028</v>
      </c>
      <c r="Q48" s="31">
        <v>1324.595</v>
      </c>
      <c r="R48" s="10">
        <v>475.87</v>
      </c>
      <c r="S48" s="31">
        <v>1196.879</v>
      </c>
      <c r="T48" s="10">
        <v>678.923</v>
      </c>
      <c r="U48" s="31">
        <v>1621.532</v>
      </c>
      <c r="V48" s="10">
        <v>1714.169</v>
      </c>
    </row>
    <row r="49" spans="4:22" ht="31.5">
      <c r="D49" s="7">
        <v>47</v>
      </c>
      <c r="E49" s="27" t="s">
        <v>82</v>
      </c>
      <c r="F49" s="30" t="s">
        <v>83</v>
      </c>
      <c r="G49" s="8" t="s">
        <v>14</v>
      </c>
      <c r="H49" s="9">
        <v>8629.969</v>
      </c>
      <c r="I49" s="8">
        <v>2697.165</v>
      </c>
      <c r="J49" s="10">
        <v>2697.165</v>
      </c>
      <c r="K49" s="10">
        <v>-562.629</v>
      </c>
      <c r="L49" s="10">
        <v>678.158</v>
      </c>
      <c r="M49" s="10">
        <v>678.158</v>
      </c>
      <c r="N49" s="10">
        <v>1001.124</v>
      </c>
      <c r="O49" s="10">
        <v>-769.596</v>
      </c>
      <c r="P49" s="10">
        <v>-769.596</v>
      </c>
      <c r="Q49" s="10">
        <v>4634.684</v>
      </c>
      <c r="R49" s="10">
        <v>2585.395</v>
      </c>
      <c r="S49" s="10">
        <v>4634.684</v>
      </c>
      <c r="T49" s="10">
        <v>1993.687</v>
      </c>
      <c r="U49" s="10">
        <v>4555.394</v>
      </c>
      <c r="V49" s="10">
        <v>3624.927</v>
      </c>
    </row>
    <row r="50" spans="4:22" ht="31.5">
      <c r="D50" s="7">
        <v>48</v>
      </c>
      <c r="E50" s="28" t="s">
        <v>84</v>
      </c>
      <c r="F50" s="9"/>
      <c r="G50" s="8" t="s">
        <v>14</v>
      </c>
      <c r="H50" s="9">
        <v>4214.208</v>
      </c>
      <c r="I50" s="31">
        <v>2543.128</v>
      </c>
      <c r="J50" s="10">
        <v>2543.128</v>
      </c>
      <c r="K50" s="31">
        <v>63.161</v>
      </c>
      <c r="L50" s="31">
        <v>34.762</v>
      </c>
      <c r="M50" s="10">
        <v>34.762</v>
      </c>
      <c r="N50" s="31">
        <v>189.885</v>
      </c>
      <c r="O50" s="31">
        <v>119.649</v>
      </c>
      <c r="P50" s="10">
        <v>119.649</v>
      </c>
      <c r="Q50" s="31">
        <v>412.931</v>
      </c>
      <c r="R50" s="10">
        <v>399.413</v>
      </c>
      <c r="S50" s="31">
        <v>126.036</v>
      </c>
      <c r="T50" s="10">
        <v>291.433</v>
      </c>
      <c r="U50" s="31">
        <v>1020.502</v>
      </c>
      <c r="V50" s="10">
        <v>1108.097</v>
      </c>
    </row>
    <row r="51" spans="4:22" ht="31.5">
      <c r="D51" s="7">
        <v>49</v>
      </c>
      <c r="E51" s="28" t="s">
        <v>85</v>
      </c>
      <c r="F51" s="9"/>
      <c r="G51" s="8" t="s">
        <v>37</v>
      </c>
      <c r="H51" s="9">
        <v>1574.32</v>
      </c>
      <c r="I51" s="24">
        <v>2518.2</v>
      </c>
      <c r="J51" s="10">
        <v>2518.196</v>
      </c>
      <c r="K51" s="24">
        <v>25.95</v>
      </c>
      <c r="L51" s="24">
        <v>229.85</v>
      </c>
      <c r="M51" s="10">
        <v>229.847</v>
      </c>
      <c r="N51" s="24">
        <v>391.36</v>
      </c>
      <c r="O51" s="24">
        <v>582.86</v>
      </c>
      <c r="P51" s="10">
        <v>582.855</v>
      </c>
      <c r="Q51" s="24">
        <v>1337.04</v>
      </c>
      <c r="R51" s="10">
        <v>1426.837</v>
      </c>
      <c r="S51" s="24">
        <v>755.83</v>
      </c>
      <c r="T51" s="10">
        <v>1001.781</v>
      </c>
      <c r="U51" s="24">
        <v>3150.4</v>
      </c>
      <c r="V51" s="10">
        <v>3043.65</v>
      </c>
    </row>
    <row r="52" spans="4:22" ht="15.75">
      <c r="D52" s="7">
        <v>50</v>
      </c>
      <c r="E52" s="28" t="s">
        <v>86</v>
      </c>
      <c r="F52" s="9"/>
      <c r="G52" s="8" t="s">
        <v>63</v>
      </c>
      <c r="H52" s="9">
        <v>2398.53</v>
      </c>
      <c r="I52" s="24">
        <v>2514.24</v>
      </c>
      <c r="J52" s="10">
        <v>2514.239</v>
      </c>
      <c r="K52" s="24">
        <v>381.15</v>
      </c>
      <c r="L52" s="24">
        <v>588.49</v>
      </c>
      <c r="M52" s="10">
        <v>588.494</v>
      </c>
      <c r="N52" s="24">
        <v>587.62</v>
      </c>
      <c r="O52" s="24">
        <v>793.12</v>
      </c>
      <c r="P52" s="10">
        <v>793.118</v>
      </c>
      <c r="Q52" s="24">
        <v>287.48</v>
      </c>
      <c r="R52" s="10">
        <v>354.439</v>
      </c>
      <c r="S52" s="24">
        <v>925.68</v>
      </c>
      <c r="T52" s="10">
        <v>907.609</v>
      </c>
      <c r="U52" s="24">
        <v>1550.16</v>
      </c>
      <c r="V52" s="10">
        <v>1244.837</v>
      </c>
    </row>
    <row r="53" spans="4:22" ht="31.5">
      <c r="D53" s="7">
        <v>51</v>
      </c>
      <c r="E53" s="27" t="s">
        <v>87</v>
      </c>
      <c r="F53" s="9"/>
      <c r="G53" s="8" t="s">
        <v>26</v>
      </c>
      <c r="H53" s="9">
        <v>3905.89</v>
      </c>
      <c r="I53" s="24">
        <v>2326.36</v>
      </c>
      <c r="J53" s="10">
        <v>2326.361</v>
      </c>
      <c r="K53" s="24">
        <v>24.54</v>
      </c>
      <c r="L53" s="24">
        <v>44.43</v>
      </c>
      <c r="M53" s="10">
        <v>44.432</v>
      </c>
      <c r="N53" s="24">
        <v>224.54</v>
      </c>
      <c r="O53" s="24">
        <v>230.47</v>
      </c>
      <c r="P53" s="10">
        <v>230.471</v>
      </c>
      <c r="Q53" s="24">
        <v>3104.07</v>
      </c>
      <c r="R53" s="10">
        <v>1543.796</v>
      </c>
      <c r="S53" s="24">
        <v>3727.57</v>
      </c>
      <c r="T53" s="10">
        <v>1735.61</v>
      </c>
      <c r="U53" s="24">
        <v>4730.76</v>
      </c>
      <c r="V53" s="10">
        <v>2899.034</v>
      </c>
    </row>
    <row r="54" spans="4:22" ht="31.5">
      <c r="D54" s="7">
        <v>52</v>
      </c>
      <c r="E54" s="28" t="s">
        <v>88</v>
      </c>
      <c r="F54" s="9"/>
      <c r="G54" s="8" t="s">
        <v>26</v>
      </c>
      <c r="H54" s="9">
        <v>1895.64</v>
      </c>
      <c r="I54" s="24">
        <v>2252.8</v>
      </c>
      <c r="J54" s="10">
        <v>2252.796</v>
      </c>
      <c r="K54" s="24">
        <v>0.19</v>
      </c>
      <c r="L54" s="24">
        <v>1.11</v>
      </c>
      <c r="M54" s="10">
        <v>1.111</v>
      </c>
      <c r="N54" s="24">
        <v>12.98</v>
      </c>
      <c r="O54" s="24">
        <v>15</v>
      </c>
      <c r="P54" s="10">
        <v>14.998</v>
      </c>
      <c r="Q54" s="24">
        <v>119</v>
      </c>
      <c r="R54" s="10">
        <v>87.37</v>
      </c>
      <c r="S54" s="24">
        <v>99.71</v>
      </c>
      <c r="T54" s="10">
        <v>88.416</v>
      </c>
      <c r="U54" s="24">
        <v>135.2</v>
      </c>
      <c r="V54" s="10">
        <v>104.527</v>
      </c>
    </row>
    <row r="55" spans="4:22" ht="31.5">
      <c r="D55" s="7">
        <v>53</v>
      </c>
      <c r="E55" s="28" t="s">
        <v>89</v>
      </c>
      <c r="F55" s="9"/>
      <c r="G55" s="8" t="s">
        <v>14</v>
      </c>
      <c r="H55" s="9">
        <v>2506.31</v>
      </c>
      <c r="I55" s="24">
        <v>2224.63</v>
      </c>
      <c r="J55" s="10">
        <v>2224.63</v>
      </c>
      <c r="K55" s="24">
        <v>34.68</v>
      </c>
      <c r="L55" s="24">
        <v>87.38</v>
      </c>
      <c r="M55" s="10">
        <v>87.381</v>
      </c>
      <c r="N55" s="24">
        <v>201.67</v>
      </c>
      <c r="O55" s="24">
        <v>242.81</v>
      </c>
      <c r="P55" s="10">
        <v>242.813</v>
      </c>
      <c r="Q55" s="24">
        <v>578.55</v>
      </c>
      <c r="R55" s="10">
        <v>506.803</v>
      </c>
      <c r="S55" s="24">
        <v>1154.01</v>
      </c>
      <c r="T55" s="10">
        <v>1169.439</v>
      </c>
      <c r="U55" s="24">
        <v>1877.6</v>
      </c>
      <c r="V55" s="10">
        <v>1764.955</v>
      </c>
    </row>
    <row r="56" spans="2:22" ht="31.5">
      <c r="B56" s="1" t="s">
        <v>191</v>
      </c>
      <c r="D56" s="7">
        <v>54</v>
      </c>
      <c r="E56" s="27" t="s">
        <v>90</v>
      </c>
      <c r="F56" s="9"/>
      <c r="G56" s="8" t="s">
        <v>14</v>
      </c>
      <c r="H56" s="9">
        <v>861.754</v>
      </c>
      <c r="I56" s="31">
        <v>2205.613</v>
      </c>
      <c r="J56" s="10">
        <v>2205.613</v>
      </c>
      <c r="K56" s="31">
        <v>-495.851</v>
      </c>
      <c r="L56" s="31">
        <v>4.263</v>
      </c>
      <c r="M56" s="10">
        <v>4.263</v>
      </c>
      <c r="N56" s="31">
        <v>-629.51</v>
      </c>
      <c r="O56" s="31">
        <v>41.595</v>
      </c>
      <c r="P56" s="10">
        <v>41.595</v>
      </c>
      <c r="Q56" s="31">
        <v>1393.972</v>
      </c>
      <c r="R56" s="10">
        <v>747.659</v>
      </c>
      <c r="S56" s="31">
        <v>603.27</v>
      </c>
      <c r="T56" s="10">
        <v>326.76</v>
      </c>
      <c r="U56" s="31">
        <v>846.577</v>
      </c>
      <c r="V56" s="10">
        <v>658.965</v>
      </c>
    </row>
    <row r="57" spans="4:22" ht="31.5">
      <c r="D57" s="7">
        <v>55</v>
      </c>
      <c r="E57" s="28" t="s">
        <v>91</v>
      </c>
      <c r="F57" s="9"/>
      <c r="G57" s="8" t="s">
        <v>14</v>
      </c>
      <c r="H57" s="9">
        <v>1976.65</v>
      </c>
      <c r="I57" s="24">
        <v>2192.53</v>
      </c>
      <c r="J57" s="10">
        <v>2192.527</v>
      </c>
      <c r="K57" s="24">
        <v>178.52</v>
      </c>
      <c r="L57" s="24">
        <v>12.57</v>
      </c>
      <c r="M57" s="10">
        <v>12.567</v>
      </c>
      <c r="N57" s="24">
        <v>108.22</v>
      </c>
      <c r="O57" s="24">
        <v>-55.89</v>
      </c>
      <c r="P57" s="10">
        <v>-55.888</v>
      </c>
      <c r="Q57" s="24">
        <v>235.6</v>
      </c>
      <c r="R57" s="10">
        <v>228.169</v>
      </c>
      <c r="S57" s="24">
        <v>297.89</v>
      </c>
      <c r="T57" s="10">
        <v>334.488</v>
      </c>
      <c r="U57" s="24">
        <v>948.32</v>
      </c>
      <c r="V57" s="10">
        <v>726.321</v>
      </c>
    </row>
    <row r="58" spans="4:22" ht="31.5">
      <c r="D58" s="7">
        <v>56</v>
      </c>
      <c r="E58" s="28" t="s">
        <v>92</v>
      </c>
      <c r="F58" s="11" t="s">
        <v>92</v>
      </c>
      <c r="G58" s="8" t="s">
        <v>14</v>
      </c>
      <c r="H58" s="9">
        <v>3546.59</v>
      </c>
      <c r="I58" s="24">
        <v>2191.58</v>
      </c>
      <c r="J58" s="10">
        <v>2191.577</v>
      </c>
      <c r="K58" s="24">
        <v>53.1</v>
      </c>
      <c r="L58" s="24">
        <v>101.13</v>
      </c>
      <c r="M58" s="10">
        <v>101.125</v>
      </c>
      <c r="N58" s="24">
        <v>309.52</v>
      </c>
      <c r="O58" s="24">
        <v>311.65</v>
      </c>
      <c r="P58" s="10">
        <v>311.65</v>
      </c>
      <c r="Q58" s="24">
        <v>353.92</v>
      </c>
      <c r="R58" s="10">
        <v>223.963</v>
      </c>
      <c r="S58" s="24">
        <v>450.95</v>
      </c>
      <c r="T58" s="10">
        <v>364.939</v>
      </c>
      <c r="U58" s="24">
        <v>638.02</v>
      </c>
      <c r="V58" s="10">
        <v>665.44</v>
      </c>
    </row>
    <row r="59" spans="4:22" ht="31.5">
      <c r="D59" s="7">
        <v>57</v>
      </c>
      <c r="E59" s="27" t="s">
        <v>93</v>
      </c>
      <c r="F59" s="9"/>
      <c r="G59" s="8" t="s">
        <v>14</v>
      </c>
      <c r="H59" s="9">
        <v>2250.931</v>
      </c>
      <c r="I59" s="31">
        <v>2187.155</v>
      </c>
      <c r="J59" s="10">
        <v>2187.155</v>
      </c>
      <c r="K59" s="31">
        <v>265.223</v>
      </c>
      <c r="L59" s="31">
        <v>126.98</v>
      </c>
      <c r="M59" s="10">
        <v>126.98</v>
      </c>
      <c r="N59" s="31">
        <v>302.991</v>
      </c>
      <c r="O59" s="31">
        <v>151.735</v>
      </c>
      <c r="P59" s="10">
        <v>151.735</v>
      </c>
      <c r="Q59" s="31">
        <v>662.768</v>
      </c>
      <c r="R59" s="10">
        <v>653.878</v>
      </c>
      <c r="S59" s="31">
        <v>917.523</v>
      </c>
      <c r="T59" s="10">
        <v>842.287</v>
      </c>
      <c r="U59" s="31">
        <v>1033.275</v>
      </c>
      <c r="V59" s="10">
        <v>1033.275</v>
      </c>
    </row>
    <row r="60" spans="4:22" ht="31.5">
      <c r="D60" s="7">
        <v>58</v>
      </c>
      <c r="E60" s="28" t="s">
        <v>94</v>
      </c>
      <c r="F60" s="9"/>
      <c r="G60" s="8" t="s">
        <v>14</v>
      </c>
      <c r="H60" s="9">
        <v>2581.67</v>
      </c>
      <c r="I60" s="24">
        <v>2148.69</v>
      </c>
      <c r="J60" s="10">
        <v>2148.69</v>
      </c>
      <c r="K60" s="24">
        <v>19.5</v>
      </c>
      <c r="L60" s="24">
        <v>17.43</v>
      </c>
      <c r="M60" s="10">
        <v>17.426</v>
      </c>
      <c r="N60" s="24">
        <v>191.78</v>
      </c>
      <c r="O60" s="24">
        <v>154.6</v>
      </c>
      <c r="P60" s="10">
        <v>154.597</v>
      </c>
      <c r="Q60" s="24">
        <v>1885.55</v>
      </c>
      <c r="R60" s="10">
        <v>1692.273</v>
      </c>
      <c r="S60" s="24">
        <v>716.54</v>
      </c>
      <c r="T60" s="10">
        <v>740.193</v>
      </c>
      <c r="U60" s="24">
        <v>1806.79</v>
      </c>
      <c r="V60" s="10">
        <v>1568.104</v>
      </c>
    </row>
    <row r="61" spans="4:22" ht="31.5">
      <c r="D61" s="7">
        <v>59</v>
      </c>
      <c r="E61" s="28" t="s">
        <v>95</v>
      </c>
      <c r="F61" s="9"/>
      <c r="G61" s="8" t="s">
        <v>14</v>
      </c>
      <c r="H61" s="9">
        <v>1523.13</v>
      </c>
      <c r="I61" s="24">
        <v>2125.39</v>
      </c>
      <c r="J61" s="10">
        <v>2125.39</v>
      </c>
      <c r="K61" s="24">
        <v>11.25</v>
      </c>
      <c r="L61" s="24">
        <v>39.96</v>
      </c>
      <c r="M61" s="10">
        <v>39.957</v>
      </c>
      <c r="N61" s="24">
        <v>169.99</v>
      </c>
      <c r="O61" s="24">
        <v>154.63</v>
      </c>
      <c r="P61" s="10">
        <v>154.629</v>
      </c>
      <c r="Q61" s="24">
        <v>1790.07</v>
      </c>
      <c r="R61" s="10">
        <v>1520.211</v>
      </c>
      <c r="S61" s="24">
        <v>476.94</v>
      </c>
      <c r="T61" s="10">
        <v>819.299</v>
      </c>
      <c r="U61" s="24">
        <v>2298.09</v>
      </c>
      <c r="V61" s="10">
        <v>2034.976</v>
      </c>
    </row>
    <row r="62" spans="4:22" ht="31.5">
      <c r="D62" s="7">
        <v>60</v>
      </c>
      <c r="E62" s="28" t="s">
        <v>96</v>
      </c>
      <c r="F62" s="9"/>
      <c r="G62" s="8" t="s">
        <v>14</v>
      </c>
      <c r="H62" s="9">
        <v>2469.24</v>
      </c>
      <c r="I62" s="24">
        <v>2029.75</v>
      </c>
      <c r="J62" s="10">
        <v>2029.75</v>
      </c>
      <c r="K62" s="24">
        <v>7.49</v>
      </c>
      <c r="L62" s="24">
        <v>1.57</v>
      </c>
      <c r="M62" s="10">
        <v>1.567</v>
      </c>
      <c r="N62" s="24">
        <v>92.03</v>
      </c>
      <c r="O62" s="24">
        <v>97.15</v>
      </c>
      <c r="P62" s="10">
        <v>97.146</v>
      </c>
      <c r="Q62" s="24">
        <v>929.64</v>
      </c>
      <c r="R62" s="10">
        <v>957.191</v>
      </c>
      <c r="S62" s="24">
        <v>687.69</v>
      </c>
      <c r="T62" s="10">
        <v>688.851</v>
      </c>
      <c r="U62" s="24">
        <v>734.13</v>
      </c>
      <c r="V62" s="10">
        <v>835.288</v>
      </c>
    </row>
    <row r="63" spans="4:22" ht="31.5">
      <c r="D63" s="7">
        <v>61</v>
      </c>
      <c r="E63" s="28" t="s">
        <v>97</v>
      </c>
      <c r="F63" s="9"/>
      <c r="G63" s="8" t="s">
        <v>14</v>
      </c>
      <c r="H63" s="9">
        <v>2743.18</v>
      </c>
      <c r="I63" s="24">
        <v>2026.76</v>
      </c>
      <c r="J63" s="10">
        <v>2026.756</v>
      </c>
      <c r="K63" s="24">
        <v>422.67</v>
      </c>
      <c r="L63" s="24">
        <v>323.03</v>
      </c>
      <c r="M63" s="10">
        <v>323.034</v>
      </c>
      <c r="N63" s="24">
        <v>962.97</v>
      </c>
      <c r="O63" s="24">
        <v>670.55</v>
      </c>
      <c r="P63" s="10">
        <v>670.548</v>
      </c>
      <c r="Q63" s="24">
        <v>1690.4</v>
      </c>
      <c r="R63" s="10">
        <v>929.477</v>
      </c>
      <c r="S63" s="24">
        <v>1468.53</v>
      </c>
      <c r="T63" s="10">
        <v>1522.396</v>
      </c>
      <c r="U63" s="24">
        <v>5030.48</v>
      </c>
      <c r="V63" s="10">
        <v>3514.096</v>
      </c>
    </row>
    <row r="64" spans="4:22" ht="31.5">
      <c r="D64" s="7">
        <v>62</v>
      </c>
      <c r="E64" s="28" t="s">
        <v>98</v>
      </c>
      <c r="F64" s="9"/>
      <c r="G64" s="8" t="s">
        <v>26</v>
      </c>
      <c r="H64" s="9">
        <v>700.44</v>
      </c>
      <c r="I64" s="24">
        <v>1985.26</v>
      </c>
      <c r="J64" s="10">
        <v>1985.255</v>
      </c>
      <c r="K64" s="24">
        <v>14.62</v>
      </c>
      <c r="L64" s="24">
        <v>11.01</v>
      </c>
      <c r="M64" s="10">
        <v>11.01</v>
      </c>
      <c r="N64" s="24">
        <v>103.74</v>
      </c>
      <c r="O64" s="24">
        <v>126.58</v>
      </c>
      <c r="P64" s="10">
        <v>126.576</v>
      </c>
      <c r="Q64" s="24">
        <v>830.05</v>
      </c>
      <c r="R64" s="10">
        <v>894.3</v>
      </c>
      <c r="S64" s="24">
        <v>610.82</v>
      </c>
      <c r="T64" s="10">
        <v>691.75</v>
      </c>
      <c r="U64" s="24">
        <v>936.71</v>
      </c>
      <c r="V64" s="10">
        <v>1019.944</v>
      </c>
    </row>
    <row r="65" spans="4:22" ht="31.5">
      <c r="D65" s="7">
        <v>63</v>
      </c>
      <c r="E65" s="28" t="s">
        <v>99</v>
      </c>
      <c r="F65" s="9"/>
      <c r="G65" s="8" t="s">
        <v>14</v>
      </c>
      <c r="H65" s="9">
        <v>2297.04</v>
      </c>
      <c r="I65" s="24">
        <v>1917.71</v>
      </c>
      <c r="J65" s="10">
        <v>1917.709</v>
      </c>
      <c r="K65" s="24">
        <v>10.87</v>
      </c>
      <c r="L65" s="24">
        <v>8.06</v>
      </c>
      <c r="M65" s="10">
        <v>8.055</v>
      </c>
      <c r="N65" s="24">
        <v>73.76</v>
      </c>
      <c r="O65" s="24">
        <v>60.19</v>
      </c>
      <c r="P65" s="10">
        <v>60.194</v>
      </c>
      <c r="Q65" s="24">
        <v>480.12</v>
      </c>
      <c r="R65" s="10">
        <v>391.928</v>
      </c>
      <c r="S65" s="24">
        <v>361.03</v>
      </c>
      <c r="T65" s="10">
        <v>318.593</v>
      </c>
      <c r="U65" s="24">
        <v>545.33</v>
      </c>
      <c r="V65" s="10">
        <v>443.885</v>
      </c>
    </row>
    <row r="66" spans="4:22" ht="31.5">
      <c r="D66" s="7">
        <v>64</v>
      </c>
      <c r="E66" s="27" t="s">
        <v>100</v>
      </c>
      <c r="F66" s="9"/>
      <c r="G66" s="8" t="s">
        <v>14</v>
      </c>
      <c r="H66" s="9">
        <v>3348.49</v>
      </c>
      <c r="I66" s="24">
        <v>1915.09</v>
      </c>
      <c r="J66" s="10">
        <v>1915.092</v>
      </c>
      <c r="K66" s="24">
        <v>21.85</v>
      </c>
      <c r="L66" s="24">
        <v>17.99</v>
      </c>
      <c r="M66" s="10">
        <v>17.992</v>
      </c>
      <c r="N66" s="24">
        <v>196.38</v>
      </c>
      <c r="O66" s="24">
        <v>139.49</v>
      </c>
      <c r="P66" s="10">
        <v>139.485</v>
      </c>
      <c r="Q66" s="24">
        <v>558.72</v>
      </c>
      <c r="R66" s="10">
        <v>564.706</v>
      </c>
      <c r="S66" s="24">
        <v>818.62</v>
      </c>
      <c r="T66" s="10">
        <v>714.904</v>
      </c>
      <c r="U66" s="24">
        <v>1076.36</v>
      </c>
      <c r="V66" s="10">
        <v>1127.341</v>
      </c>
    </row>
    <row r="67" spans="4:22" ht="31.5">
      <c r="D67" s="7">
        <v>65</v>
      </c>
      <c r="E67" s="28" t="s">
        <v>101</v>
      </c>
      <c r="F67" s="9"/>
      <c r="G67" s="8" t="s">
        <v>37</v>
      </c>
      <c r="H67" s="9">
        <v>775.28</v>
      </c>
      <c r="I67" s="24">
        <v>1888.84</v>
      </c>
      <c r="J67" s="10">
        <v>1888.841</v>
      </c>
      <c r="K67" s="24">
        <v>7.16</v>
      </c>
      <c r="L67" s="24">
        <v>19.86</v>
      </c>
      <c r="M67" s="10">
        <v>19.862</v>
      </c>
      <c r="N67" s="24">
        <v>11.82</v>
      </c>
      <c r="O67" s="24">
        <v>27.66</v>
      </c>
      <c r="P67" s="10">
        <v>27.658</v>
      </c>
      <c r="Q67" s="24">
        <v>472.85</v>
      </c>
      <c r="R67" s="10">
        <v>667.352</v>
      </c>
      <c r="S67" s="24">
        <v>266.05</v>
      </c>
      <c r="T67" s="10">
        <v>453.56</v>
      </c>
      <c r="U67" s="24">
        <v>502.62</v>
      </c>
      <c r="V67" s="10">
        <v>689.963</v>
      </c>
    </row>
    <row r="68" spans="4:22" ht="31.5">
      <c r="D68" s="7">
        <v>66</v>
      </c>
      <c r="E68" s="28" t="s">
        <v>102</v>
      </c>
      <c r="F68" s="9"/>
      <c r="G68" s="8" t="s">
        <v>12</v>
      </c>
      <c r="H68" s="9">
        <v>1370.165</v>
      </c>
      <c r="I68" s="31">
        <v>1838.092</v>
      </c>
      <c r="J68" s="10">
        <v>1838.092</v>
      </c>
      <c r="K68" s="31">
        <v>-2.032</v>
      </c>
      <c r="L68" s="31">
        <v>10.527</v>
      </c>
      <c r="M68" s="10">
        <v>10.527</v>
      </c>
      <c r="N68" s="31">
        <v>110.731</v>
      </c>
      <c r="O68" s="31">
        <v>126.773</v>
      </c>
      <c r="P68" s="10">
        <v>126.773</v>
      </c>
      <c r="Q68" s="31">
        <v>493.737</v>
      </c>
      <c r="R68" s="10">
        <v>597.022</v>
      </c>
      <c r="S68" s="31">
        <v>262.136</v>
      </c>
      <c r="T68" s="10">
        <v>189.788</v>
      </c>
      <c r="U68" s="31">
        <v>800.989</v>
      </c>
      <c r="V68" s="10">
        <v>463.341</v>
      </c>
    </row>
    <row r="69" spans="4:22" ht="31.5">
      <c r="D69" s="7">
        <v>67</v>
      </c>
      <c r="E69" s="28" t="s">
        <v>103</v>
      </c>
      <c r="F69" s="9" t="s">
        <v>53</v>
      </c>
      <c r="G69" s="8" t="s">
        <v>14</v>
      </c>
      <c r="H69" s="9">
        <v>1076.299</v>
      </c>
      <c r="I69" s="8">
        <v>1797.067</v>
      </c>
      <c r="J69" s="10">
        <v>1797.067</v>
      </c>
      <c r="K69" s="10">
        <v>3.977</v>
      </c>
      <c r="L69" s="10">
        <v>37.583</v>
      </c>
      <c r="M69" s="10">
        <v>37.583</v>
      </c>
      <c r="N69" s="10">
        <v>12.011</v>
      </c>
      <c r="O69" s="10">
        <v>23.426</v>
      </c>
      <c r="P69" s="10">
        <v>23.426</v>
      </c>
      <c r="Q69" s="25">
        <v>410.16</v>
      </c>
      <c r="R69" s="10">
        <v>488.947</v>
      </c>
      <c r="S69" s="25">
        <v>502.654</v>
      </c>
      <c r="T69" s="10">
        <v>601.721</v>
      </c>
      <c r="U69" s="25">
        <v>658.965</v>
      </c>
      <c r="V69" s="10">
        <v>828.748</v>
      </c>
    </row>
    <row r="70" spans="2:22" ht="31.5">
      <c r="B70" s="1" t="s">
        <v>155</v>
      </c>
      <c r="D70" s="7">
        <v>68</v>
      </c>
      <c r="E70" s="33" t="s">
        <v>104</v>
      </c>
      <c r="F70" s="9"/>
      <c r="G70" s="8" t="s">
        <v>26</v>
      </c>
      <c r="H70" s="9" t="s">
        <v>195</v>
      </c>
      <c r="I70" s="8"/>
      <c r="J70" s="10">
        <v>1787.022</v>
      </c>
      <c r="K70" s="10"/>
      <c r="L70" s="10"/>
      <c r="M70" s="10">
        <v>35.944</v>
      </c>
      <c r="N70" s="10"/>
      <c r="O70" s="10"/>
      <c r="P70" s="10">
        <v>26.154</v>
      </c>
      <c r="Q70" s="10"/>
      <c r="R70" s="10">
        <v>740.295</v>
      </c>
      <c r="S70" s="10"/>
      <c r="T70" s="10">
        <v>881.242</v>
      </c>
      <c r="U70" s="10"/>
      <c r="V70" s="10">
        <v>1151.459</v>
      </c>
    </row>
    <row r="71" spans="4:22" ht="31.5">
      <c r="D71" s="7">
        <v>69</v>
      </c>
      <c r="E71" s="27" t="s">
        <v>105</v>
      </c>
      <c r="F71" s="30" t="s">
        <v>106</v>
      </c>
      <c r="G71" s="9" t="s">
        <v>12</v>
      </c>
      <c r="H71" s="9">
        <v>1994.165</v>
      </c>
      <c r="I71" s="9">
        <v>1774.538</v>
      </c>
      <c r="J71" s="10">
        <v>1774.538</v>
      </c>
      <c r="K71" s="10">
        <v>0.691</v>
      </c>
      <c r="L71" s="10">
        <v>-35.795</v>
      </c>
      <c r="M71" s="10">
        <v>-35.795</v>
      </c>
      <c r="N71" s="10">
        <v>21.21</v>
      </c>
      <c r="O71" s="10">
        <v>-169.333</v>
      </c>
      <c r="P71" s="10">
        <v>-169.333</v>
      </c>
      <c r="Q71" s="25">
        <v>701.721</v>
      </c>
      <c r="R71" s="10">
        <v>759.277</v>
      </c>
      <c r="S71" s="25">
        <v>1314.262</v>
      </c>
      <c r="T71" s="10">
        <v>1311.404</v>
      </c>
      <c r="U71" s="25">
        <v>7916.508</v>
      </c>
      <c r="V71" s="10">
        <v>6934.981</v>
      </c>
    </row>
    <row r="72" spans="2:22" ht="55.5" customHeight="1">
      <c r="B72" s="1" t="s">
        <v>155</v>
      </c>
      <c r="D72" s="7">
        <v>70</v>
      </c>
      <c r="E72" s="27" t="s">
        <v>107</v>
      </c>
      <c r="F72" s="30" t="s">
        <v>108</v>
      </c>
      <c r="G72" s="8" t="s">
        <v>14</v>
      </c>
      <c r="H72" s="9">
        <v>9.098</v>
      </c>
      <c r="I72" s="8">
        <v>1704.332</v>
      </c>
      <c r="J72" s="10">
        <v>1704.332</v>
      </c>
      <c r="K72" s="10">
        <v>-555.573</v>
      </c>
      <c r="L72" s="10">
        <v>-1294.413</v>
      </c>
      <c r="M72" s="10">
        <v>-1294.413</v>
      </c>
      <c r="N72" s="10">
        <v>8.861</v>
      </c>
      <c r="O72" s="10">
        <v>-1349.753</v>
      </c>
      <c r="P72" s="10">
        <v>-1349.753</v>
      </c>
      <c r="Q72" s="10"/>
      <c r="R72" s="10">
        <v>1316.496</v>
      </c>
      <c r="S72" s="25">
        <v>188.209</v>
      </c>
      <c r="T72" s="10">
        <v>108.304</v>
      </c>
      <c r="U72" s="10">
        <v>188.251</v>
      </c>
      <c r="V72" s="10">
        <v>357.513</v>
      </c>
    </row>
    <row r="73" spans="4:22" ht="31.5">
      <c r="D73" s="7">
        <v>71</v>
      </c>
      <c r="E73" s="28" t="s">
        <v>109</v>
      </c>
      <c r="F73" s="9"/>
      <c r="G73" s="8" t="s">
        <v>48</v>
      </c>
      <c r="H73" s="9">
        <v>1000.092</v>
      </c>
      <c r="I73" s="31">
        <v>1671.586</v>
      </c>
      <c r="J73" s="10">
        <v>1671.586</v>
      </c>
      <c r="K73" s="31">
        <v>0.373</v>
      </c>
      <c r="L73" s="31">
        <v>2.47</v>
      </c>
      <c r="M73" s="10">
        <v>2.47</v>
      </c>
      <c r="N73" s="31">
        <v>-96.62</v>
      </c>
      <c r="O73" s="31">
        <v>18.164</v>
      </c>
      <c r="P73" s="10">
        <v>18.164</v>
      </c>
      <c r="Q73" s="31">
        <v>293.862</v>
      </c>
      <c r="R73" s="10">
        <v>459.063</v>
      </c>
      <c r="S73" s="31">
        <v>306.25</v>
      </c>
      <c r="T73" s="10">
        <v>296.187</v>
      </c>
      <c r="U73" s="31">
        <v>381.869</v>
      </c>
      <c r="V73" s="10">
        <v>428.28</v>
      </c>
    </row>
    <row r="74" spans="4:22" ht="31.5">
      <c r="D74" s="7">
        <v>72</v>
      </c>
      <c r="E74" s="28" t="s">
        <v>110</v>
      </c>
      <c r="F74" s="9"/>
      <c r="G74" s="8" t="s">
        <v>26</v>
      </c>
      <c r="H74" s="9">
        <v>2614.95</v>
      </c>
      <c r="I74" s="31">
        <v>1657.676</v>
      </c>
      <c r="J74" s="10">
        <v>1657.676</v>
      </c>
      <c r="K74" s="31">
        <v>16.762</v>
      </c>
      <c r="L74" s="31">
        <v>14.22</v>
      </c>
      <c r="M74" s="10">
        <v>14.22</v>
      </c>
      <c r="N74" s="31">
        <v>257.764</v>
      </c>
      <c r="O74" s="31">
        <v>197.403</v>
      </c>
      <c r="P74" s="10">
        <v>197.403</v>
      </c>
      <c r="Q74" s="31">
        <v>1226.874</v>
      </c>
      <c r="R74" s="10">
        <v>990.896</v>
      </c>
      <c r="S74" s="31">
        <v>1195.703</v>
      </c>
      <c r="T74" s="10">
        <v>915.196</v>
      </c>
      <c r="U74" s="31">
        <v>1548.154</v>
      </c>
      <c r="V74" s="10">
        <v>1541.36</v>
      </c>
    </row>
    <row r="75" spans="4:22" ht="31.5">
      <c r="D75" s="7">
        <v>73</v>
      </c>
      <c r="E75" s="28" t="s">
        <v>111</v>
      </c>
      <c r="F75" s="9"/>
      <c r="G75" s="8" t="s">
        <v>48</v>
      </c>
      <c r="H75" s="9">
        <v>912.93</v>
      </c>
      <c r="I75" s="24">
        <v>1647.32</v>
      </c>
      <c r="J75" s="10">
        <v>1647.317</v>
      </c>
      <c r="K75" s="24">
        <v>3.09</v>
      </c>
      <c r="L75" s="24">
        <v>0.7</v>
      </c>
      <c r="M75" s="10">
        <v>0.697</v>
      </c>
      <c r="N75" s="24">
        <v>17.94</v>
      </c>
      <c r="O75" s="24">
        <v>14.29</v>
      </c>
      <c r="P75" s="10">
        <v>14.294</v>
      </c>
      <c r="Q75" s="24">
        <v>131.11</v>
      </c>
      <c r="R75" s="10">
        <v>128.392</v>
      </c>
      <c r="S75" s="24">
        <v>23.02</v>
      </c>
      <c r="T75" s="10">
        <v>54.162</v>
      </c>
      <c r="U75" s="24">
        <v>107.48</v>
      </c>
      <c r="V75" s="10">
        <v>107.92</v>
      </c>
    </row>
    <row r="76" spans="2:22" ht="31.5">
      <c r="B76" s="1" t="s">
        <v>156</v>
      </c>
      <c r="D76" s="7">
        <v>74</v>
      </c>
      <c r="E76" s="35" t="s">
        <v>112</v>
      </c>
      <c r="F76" s="9"/>
      <c r="G76" s="8" t="s">
        <v>26</v>
      </c>
      <c r="H76" s="9" t="s">
        <v>195</v>
      </c>
      <c r="I76" s="8"/>
      <c r="J76" s="10">
        <v>1622.932</v>
      </c>
      <c r="K76" s="10"/>
      <c r="L76" s="10"/>
      <c r="M76" s="10">
        <v>7.437</v>
      </c>
      <c r="N76" s="10"/>
      <c r="O76" s="10"/>
      <c r="P76" s="10">
        <v>29.783</v>
      </c>
      <c r="Q76" s="10"/>
      <c r="R76" s="10">
        <v>1438.221</v>
      </c>
      <c r="S76" s="10"/>
      <c r="T76" s="10">
        <v>651.774</v>
      </c>
      <c r="U76" s="10"/>
      <c r="V76" s="10">
        <v>1186.617</v>
      </c>
    </row>
    <row r="77" spans="4:22" ht="31.5">
      <c r="D77" s="7">
        <v>75</v>
      </c>
      <c r="E77" s="27" t="s">
        <v>113</v>
      </c>
      <c r="F77" s="9"/>
      <c r="G77" s="8" t="s">
        <v>14</v>
      </c>
      <c r="H77" s="9">
        <v>1790.391</v>
      </c>
      <c r="I77" s="31">
        <v>1612.628</v>
      </c>
      <c r="J77" s="10">
        <v>1612.628</v>
      </c>
      <c r="K77" s="31">
        <v>58.553</v>
      </c>
      <c r="L77" s="31">
        <v>20.299</v>
      </c>
      <c r="M77" s="10">
        <v>20.299</v>
      </c>
      <c r="N77" s="31">
        <v>75.97</v>
      </c>
      <c r="O77" s="31">
        <v>46.606</v>
      </c>
      <c r="P77" s="10">
        <v>46.606</v>
      </c>
      <c r="Q77" s="31">
        <v>992.278</v>
      </c>
      <c r="R77" s="10">
        <v>1038.927</v>
      </c>
      <c r="S77" s="31">
        <v>545.962</v>
      </c>
      <c r="T77" s="10">
        <v>404.243</v>
      </c>
      <c r="U77" s="31">
        <v>987.317</v>
      </c>
      <c r="V77" s="10">
        <v>1030.057</v>
      </c>
    </row>
    <row r="78" spans="4:22" ht="31.5">
      <c r="D78" s="7">
        <v>76</v>
      </c>
      <c r="E78" s="27" t="s">
        <v>114</v>
      </c>
      <c r="F78" s="9"/>
      <c r="G78" s="8" t="s">
        <v>71</v>
      </c>
      <c r="H78" s="9">
        <v>1569.82</v>
      </c>
      <c r="I78" s="24">
        <v>1594.13</v>
      </c>
      <c r="J78" s="10">
        <v>1594.126</v>
      </c>
      <c r="K78" s="24">
        <v>114.57</v>
      </c>
      <c r="L78" s="24">
        <v>68.24</v>
      </c>
      <c r="M78" s="10">
        <v>68.235</v>
      </c>
      <c r="N78" s="24">
        <v>218.85</v>
      </c>
      <c r="O78" s="24">
        <v>134.26</v>
      </c>
      <c r="P78" s="10">
        <v>134.257</v>
      </c>
      <c r="Q78" s="24">
        <v>238.1</v>
      </c>
      <c r="R78" s="10">
        <v>240.509</v>
      </c>
      <c r="S78" s="24">
        <v>328.61</v>
      </c>
      <c r="T78" s="10">
        <v>553.002</v>
      </c>
      <c r="U78" s="24">
        <v>814.21</v>
      </c>
      <c r="V78" s="10">
        <v>683.299</v>
      </c>
    </row>
    <row r="79" spans="2:22" ht="31.5">
      <c r="B79" s="1" t="s">
        <v>164</v>
      </c>
      <c r="D79" s="7">
        <v>77</v>
      </c>
      <c r="E79" s="33" t="s">
        <v>115</v>
      </c>
      <c r="F79" s="9"/>
      <c r="G79" s="8" t="s">
        <v>14</v>
      </c>
      <c r="H79" s="9" t="s">
        <v>195</v>
      </c>
      <c r="I79" s="8"/>
      <c r="J79" s="10">
        <v>1562.711</v>
      </c>
      <c r="K79" s="10"/>
      <c r="L79" s="10"/>
      <c r="M79" s="10">
        <v>23.018</v>
      </c>
      <c r="N79" s="10"/>
      <c r="O79" s="10"/>
      <c r="P79" s="10">
        <v>236.528</v>
      </c>
      <c r="Q79" s="10"/>
      <c r="R79" s="10">
        <v>575.837</v>
      </c>
      <c r="S79" s="10"/>
      <c r="T79" s="10">
        <v>738.024</v>
      </c>
      <c r="U79" s="10"/>
      <c r="V79" s="10">
        <v>873.258</v>
      </c>
    </row>
    <row r="80" spans="4:22" ht="31.5">
      <c r="D80" s="7">
        <v>78</v>
      </c>
      <c r="E80" s="27" t="s">
        <v>116</v>
      </c>
      <c r="F80" s="9"/>
      <c r="G80" s="8" t="s">
        <v>26</v>
      </c>
      <c r="H80" s="9">
        <v>818.16</v>
      </c>
      <c r="I80" s="24">
        <v>1500.64</v>
      </c>
      <c r="J80" s="10">
        <v>1500.639</v>
      </c>
      <c r="K80" s="24">
        <v>3.52</v>
      </c>
      <c r="L80" s="24">
        <v>17.35</v>
      </c>
      <c r="M80" s="10">
        <v>17.351</v>
      </c>
      <c r="N80" s="24">
        <v>26.19</v>
      </c>
      <c r="O80" s="24">
        <v>25.03</v>
      </c>
      <c r="P80" s="10">
        <v>25.026</v>
      </c>
      <c r="Q80" s="24">
        <v>1062.93</v>
      </c>
      <c r="R80" s="10">
        <v>951.267</v>
      </c>
      <c r="S80" s="24">
        <v>296.23</v>
      </c>
      <c r="T80" s="10">
        <v>450.355</v>
      </c>
      <c r="U80" s="24">
        <v>1086.66</v>
      </c>
      <c r="V80" s="10">
        <v>909.609</v>
      </c>
    </row>
    <row r="81" spans="4:22" ht="31.5">
      <c r="D81" s="7">
        <v>79</v>
      </c>
      <c r="E81" s="28" t="s">
        <v>117</v>
      </c>
      <c r="F81" s="9"/>
      <c r="G81" s="8" t="s">
        <v>26</v>
      </c>
      <c r="H81" s="9">
        <v>2568.66</v>
      </c>
      <c r="I81" s="24">
        <v>1494.97</v>
      </c>
      <c r="J81" s="10">
        <v>1494.971</v>
      </c>
      <c r="K81" s="24">
        <v>33.8</v>
      </c>
      <c r="L81" s="24">
        <v>15.1</v>
      </c>
      <c r="M81" s="10">
        <v>15.1</v>
      </c>
      <c r="N81" s="24">
        <v>96.43</v>
      </c>
      <c r="O81" s="24">
        <v>32.71</v>
      </c>
      <c r="P81" s="10">
        <v>32.705</v>
      </c>
      <c r="Q81" s="24">
        <v>1670.61</v>
      </c>
      <c r="R81" s="10">
        <v>1225.602</v>
      </c>
      <c r="S81" s="24">
        <v>1515.03</v>
      </c>
      <c r="T81" s="10">
        <v>985.158</v>
      </c>
      <c r="U81" s="24">
        <v>1990.7</v>
      </c>
      <c r="V81" s="10">
        <v>1239.038</v>
      </c>
    </row>
    <row r="82" spans="4:22" ht="31.5">
      <c r="D82" s="7">
        <v>80</v>
      </c>
      <c r="E82" s="28" t="s">
        <v>118</v>
      </c>
      <c r="F82" s="9"/>
      <c r="G82" s="8" t="s">
        <v>14</v>
      </c>
      <c r="H82" s="9">
        <v>1089.58</v>
      </c>
      <c r="I82" s="24">
        <v>1484.23</v>
      </c>
      <c r="J82" s="10">
        <v>1484.23</v>
      </c>
      <c r="K82" s="24">
        <v>0.81</v>
      </c>
      <c r="L82" s="24">
        <v>-3.94</v>
      </c>
      <c r="M82" s="10">
        <v>-3.937</v>
      </c>
      <c r="N82" s="24">
        <v>75.07</v>
      </c>
      <c r="O82" s="24">
        <v>160.95</v>
      </c>
      <c r="P82" s="10">
        <v>160.954</v>
      </c>
      <c r="Q82" s="24">
        <v>549.69</v>
      </c>
      <c r="R82" s="10">
        <v>522.832</v>
      </c>
      <c r="S82" s="24">
        <v>359.6</v>
      </c>
      <c r="T82" s="10">
        <v>420.08</v>
      </c>
      <c r="U82" s="24">
        <v>1251.33</v>
      </c>
      <c r="V82" s="10">
        <v>1359.663</v>
      </c>
    </row>
    <row r="83" spans="4:22" ht="31.5">
      <c r="D83" s="7">
        <v>81</v>
      </c>
      <c r="E83" s="27" t="s">
        <v>119</v>
      </c>
      <c r="F83" s="9"/>
      <c r="G83" s="8" t="s">
        <v>71</v>
      </c>
      <c r="H83" s="9">
        <v>1068.37</v>
      </c>
      <c r="I83" s="24">
        <v>1482.11</v>
      </c>
      <c r="J83" s="10">
        <v>1482.106</v>
      </c>
      <c r="K83" s="24">
        <v>12.87</v>
      </c>
      <c r="L83" s="24">
        <v>17.89</v>
      </c>
      <c r="M83" s="10">
        <v>17.894</v>
      </c>
      <c r="N83" s="24">
        <v>29.01</v>
      </c>
      <c r="O83" s="24">
        <v>43.84</v>
      </c>
      <c r="P83" s="10">
        <v>43.837</v>
      </c>
      <c r="Q83" s="24">
        <v>877.46</v>
      </c>
      <c r="R83" s="10">
        <v>895.156</v>
      </c>
      <c r="S83" s="24">
        <v>731.53</v>
      </c>
      <c r="T83" s="10">
        <v>820.457</v>
      </c>
      <c r="U83" s="24">
        <v>912.31</v>
      </c>
      <c r="V83" s="10">
        <v>998.809</v>
      </c>
    </row>
    <row r="84" spans="4:22" ht="31.5">
      <c r="D84" s="7">
        <v>82</v>
      </c>
      <c r="E84" s="27" t="s">
        <v>120</v>
      </c>
      <c r="F84" s="9"/>
      <c r="G84" s="8" t="s">
        <v>12</v>
      </c>
      <c r="H84" s="9">
        <v>1314.57</v>
      </c>
      <c r="I84" s="24">
        <v>1470.39</v>
      </c>
      <c r="J84" s="10">
        <v>1470.39</v>
      </c>
      <c r="K84" s="24">
        <v>2.1</v>
      </c>
      <c r="L84" s="24">
        <v>2.02</v>
      </c>
      <c r="M84" s="10">
        <v>2.023</v>
      </c>
      <c r="N84" s="24">
        <v>67.61</v>
      </c>
      <c r="O84" s="24">
        <v>96.28</v>
      </c>
      <c r="P84" s="10">
        <v>96.277</v>
      </c>
      <c r="Q84" s="24">
        <v>431.78</v>
      </c>
      <c r="R84" s="10">
        <v>493.452</v>
      </c>
      <c r="S84" s="24">
        <v>332.94</v>
      </c>
      <c r="T84" s="10">
        <v>253.713</v>
      </c>
      <c r="U84" s="24">
        <v>457.99</v>
      </c>
      <c r="V84" s="10">
        <v>474.696</v>
      </c>
    </row>
    <row r="85" spans="4:22" ht="31.5">
      <c r="D85" s="7">
        <v>83</v>
      </c>
      <c r="E85" s="28" t="s">
        <v>121</v>
      </c>
      <c r="F85" s="9"/>
      <c r="G85" s="8" t="s">
        <v>12</v>
      </c>
      <c r="H85" s="9">
        <v>1639.8</v>
      </c>
      <c r="I85" s="24">
        <v>1461.39</v>
      </c>
      <c r="J85" s="10">
        <v>1461.389</v>
      </c>
      <c r="K85" s="24">
        <v>0.2</v>
      </c>
      <c r="L85" s="24">
        <v>0.29</v>
      </c>
      <c r="M85" s="10">
        <v>0.29</v>
      </c>
      <c r="N85" s="24">
        <v>70.23</v>
      </c>
      <c r="O85" s="24">
        <v>16.85</v>
      </c>
      <c r="P85" s="10">
        <v>16.849</v>
      </c>
      <c r="Q85" s="24">
        <v>945.15</v>
      </c>
      <c r="R85" s="10">
        <v>914.622</v>
      </c>
      <c r="S85" s="24">
        <v>604.74</v>
      </c>
      <c r="T85" s="10">
        <v>605.133</v>
      </c>
      <c r="U85" s="24">
        <v>992.94</v>
      </c>
      <c r="V85" s="10">
        <v>937.359</v>
      </c>
    </row>
    <row r="86" spans="4:22" ht="31.5">
      <c r="D86" s="7">
        <v>84</v>
      </c>
      <c r="E86" s="27" t="s">
        <v>122</v>
      </c>
      <c r="F86" s="36" t="s">
        <v>123</v>
      </c>
      <c r="G86" s="8" t="s">
        <v>26</v>
      </c>
      <c r="H86" s="9">
        <v>1664.875</v>
      </c>
      <c r="I86" s="8">
        <v>1451.42</v>
      </c>
      <c r="J86" s="10">
        <v>1451.42</v>
      </c>
      <c r="K86" s="29">
        <v>117.641</v>
      </c>
      <c r="L86" s="29">
        <v>67.595</v>
      </c>
      <c r="M86" s="10">
        <v>67.595</v>
      </c>
      <c r="N86" s="10">
        <v>334.759</v>
      </c>
      <c r="O86" s="10">
        <v>180.444</v>
      </c>
      <c r="P86" s="10">
        <v>180.444</v>
      </c>
      <c r="Q86" s="29">
        <v>334.759</v>
      </c>
      <c r="R86" s="10">
        <v>465.629</v>
      </c>
      <c r="S86" s="29">
        <v>723.52</v>
      </c>
      <c r="T86" s="10">
        <v>357.191</v>
      </c>
      <c r="U86" s="29">
        <v>507.395</v>
      </c>
      <c r="V86" s="10">
        <v>1063.997</v>
      </c>
    </row>
    <row r="87" spans="4:22" ht="31.5">
      <c r="D87" s="7">
        <v>85</v>
      </c>
      <c r="E87" s="27" t="s">
        <v>124</v>
      </c>
      <c r="F87" s="9"/>
      <c r="G87" s="8" t="s">
        <v>14</v>
      </c>
      <c r="H87" s="9">
        <v>928.84</v>
      </c>
      <c r="I87" s="24">
        <v>1451.08</v>
      </c>
      <c r="J87" s="10">
        <v>1451.078</v>
      </c>
      <c r="K87" s="24">
        <v>17.14</v>
      </c>
      <c r="L87" s="24">
        <v>11.13</v>
      </c>
      <c r="M87" s="10">
        <v>11.131</v>
      </c>
      <c r="N87" s="24">
        <v>213.25</v>
      </c>
      <c r="O87" s="24">
        <v>225.36</v>
      </c>
      <c r="P87" s="10">
        <v>225.364</v>
      </c>
      <c r="Q87" s="24">
        <v>344.87</v>
      </c>
      <c r="R87" s="10">
        <v>383.704</v>
      </c>
      <c r="S87" s="24">
        <v>598.66</v>
      </c>
      <c r="T87" s="10">
        <v>654.96</v>
      </c>
      <c r="U87" s="24">
        <v>1049.38</v>
      </c>
      <c r="V87" s="10">
        <v>1103.577</v>
      </c>
    </row>
    <row r="88" spans="4:22" ht="31.5">
      <c r="D88" s="7">
        <v>86</v>
      </c>
      <c r="E88" s="27" t="s">
        <v>125</v>
      </c>
      <c r="F88" s="9"/>
      <c r="G88" s="8" t="s">
        <v>26</v>
      </c>
      <c r="H88" s="9">
        <v>1443.29</v>
      </c>
      <c r="I88" s="24">
        <v>1448</v>
      </c>
      <c r="J88" s="10">
        <v>1447.996</v>
      </c>
      <c r="K88" s="24">
        <v>2.9</v>
      </c>
      <c r="L88" s="24">
        <v>7.3</v>
      </c>
      <c r="M88" s="10">
        <v>7.297</v>
      </c>
      <c r="N88" s="24">
        <v>145.72</v>
      </c>
      <c r="O88" s="24">
        <v>78.79</v>
      </c>
      <c r="P88" s="10">
        <v>78.788</v>
      </c>
      <c r="Q88" s="24">
        <v>778.41</v>
      </c>
      <c r="R88" s="10">
        <v>486.52</v>
      </c>
      <c r="S88" s="24">
        <v>530.84</v>
      </c>
      <c r="T88" s="10">
        <v>548.911</v>
      </c>
      <c r="U88" s="24">
        <v>1030.15</v>
      </c>
      <c r="V88" s="10">
        <v>754.384</v>
      </c>
    </row>
    <row r="89" spans="4:22" ht="31.5">
      <c r="D89" s="7">
        <v>87</v>
      </c>
      <c r="E89" s="27" t="s">
        <v>95</v>
      </c>
      <c r="F89" s="9" t="s">
        <v>126</v>
      </c>
      <c r="G89" s="8" t="s">
        <v>37</v>
      </c>
      <c r="H89" s="9">
        <v>324.04</v>
      </c>
      <c r="I89" s="24">
        <v>1439.96</v>
      </c>
      <c r="J89" s="10">
        <v>1439.959</v>
      </c>
      <c r="K89" s="24">
        <v>8.57</v>
      </c>
      <c r="L89" s="24">
        <v>-45.33</v>
      </c>
      <c r="M89" s="10">
        <v>-45.329</v>
      </c>
      <c r="N89" s="24">
        <v>14.81</v>
      </c>
      <c r="O89" s="24">
        <v>128.53</v>
      </c>
      <c r="P89" s="10">
        <v>128.525</v>
      </c>
      <c r="Q89" s="24">
        <v>1684.12</v>
      </c>
      <c r="R89" s="10">
        <v>2760.861</v>
      </c>
      <c r="S89" s="24">
        <v>586.88</v>
      </c>
      <c r="T89" s="10">
        <v>713.716</v>
      </c>
      <c r="U89" s="24">
        <v>1446.21</v>
      </c>
      <c r="V89" s="10">
        <v>2503.58</v>
      </c>
    </row>
    <row r="90" spans="4:22" ht="31.5">
      <c r="D90" s="7">
        <v>88</v>
      </c>
      <c r="E90" s="27" t="s">
        <v>127</v>
      </c>
      <c r="F90" s="30" t="s">
        <v>127</v>
      </c>
      <c r="G90" s="8" t="s">
        <v>26</v>
      </c>
      <c r="H90" s="9">
        <v>171.01</v>
      </c>
      <c r="I90" s="8">
        <v>1436.543</v>
      </c>
      <c r="J90" s="10">
        <v>1436.543</v>
      </c>
      <c r="K90" s="10">
        <v>-277.706</v>
      </c>
      <c r="L90" s="10">
        <v>-148.468</v>
      </c>
      <c r="M90" s="10">
        <v>-148.468</v>
      </c>
      <c r="N90" s="10">
        <v>-180.747</v>
      </c>
      <c r="O90" s="10">
        <v>-110.881</v>
      </c>
      <c r="P90" s="10">
        <v>-110.881</v>
      </c>
      <c r="Q90" s="29">
        <v>370.858</v>
      </c>
      <c r="R90" s="10">
        <v>509.017</v>
      </c>
      <c r="S90" s="29">
        <v>325.511</v>
      </c>
      <c r="T90" s="10">
        <v>475.895</v>
      </c>
      <c r="U90" s="10">
        <v>416.672</v>
      </c>
      <c r="V90" s="10">
        <v>840.017</v>
      </c>
    </row>
    <row r="91" spans="4:22" ht="31.5">
      <c r="D91" s="7">
        <v>89</v>
      </c>
      <c r="E91" s="27" t="s">
        <v>128</v>
      </c>
      <c r="F91" s="9"/>
      <c r="G91" s="8" t="s">
        <v>37</v>
      </c>
      <c r="H91" s="9">
        <v>434.21</v>
      </c>
      <c r="I91" s="24">
        <v>1410.33</v>
      </c>
      <c r="J91" s="10">
        <v>1410.333</v>
      </c>
      <c r="K91" s="24">
        <v>1.53</v>
      </c>
      <c r="L91" s="24">
        <v>9.14</v>
      </c>
      <c r="M91" s="10">
        <v>9.14</v>
      </c>
      <c r="N91" s="24">
        <v>13.29</v>
      </c>
      <c r="O91" s="24">
        <v>49.95</v>
      </c>
      <c r="P91" s="10">
        <v>49.948</v>
      </c>
      <c r="Q91" s="24">
        <v>206.37</v>
      </c>
      <c r="R91" s="10">
        <v>354.252</v>
      </c>
      <c r="S91" s="24">
        <v>128.9</v>
      </c>
      <c r="T91" s="10">
        <v>117.985</v>
      </c>
      <c r="U91" s="24">
        <v>242.22</v>
      </c>
      <c r="V91" s="10">
        <v>389.707</v>
      </c>
    </row>
    <row r="92" spans="4:22" ht="31.5">
      <c r="D92" s="7">
        <v>90</v>
      </c>
      <c r="E92" s="27" t="s">
        <v>129</v>
      </c>
      <c r="F92" s="9"/>
      <c r="G92" s="8" t="s">
        <v>12</v>
      </c>
      <c r="H92" s="9">
        <v>1687.52</v>
      </c>
      <c r="I92" s="24">
        <v>1408.37</v>
      </c>
      <c r="J92" s="10">
        <v>1408.369</v>
      </c>
      <c r="K92" s="24">
        <v>81.75</v>
      </c>
      <c r="L92" s="24">
        <v>45.62</v>
      </c>
      <c r="M92" s="10">
        <v>45.623</v>
      </c>
      <c r="N92" s="24">
        <v>143.22</v>
      </c>
      <c r="O92" s="24">
        <v>106.73</v>
      </c>
      <c r="P92" s="10">
        <v>106.731</v>
      </c>
      <c r="Q92" s="24">
        <v>98.55</v>
      </c>
      <c r="R92" s="10">
        <v>193.204</v>
      </c>
      <c r="S92" s="24">
        <v>150.68</v>
      </c>
      <c r="T92" s="10">
        <v>119.233</v>
      </c>
      <c r="U92" s="24">
        <v>171.93</v>
      </c>
      <c r="V92" s="10">
        <v>239.27</v>
      </c>
    </row>
    <row r="93" spans="4:22" ht="31.5">
      <c r="D93" s="7">
        <v>91</v>
      </c>
      <c r="E93" s="27" t="s">
        <v>130</v>
      </c>
      <c r="F93" s="9"/>
      <c r="G93" s="8" t="s">
        <v>14</v>
      </c>
      <c r="H93" s="9">
        <v>1416.615</v>
      </c>
      <c r="I93" s="31">
        <v>1407.679</v>
      </c>
      <c r="J93" s="10">
        <v>1407.679</v>
      </c>
      <c r="K93" s="31">
        <v>561.001</v>
      </c>
      <c r="L93" s="31">
        <v>476.512</v>
      </c>
      <c r="M93" s="10">
        <v>476.512</v>
      </c>
      <c r="N93" s="31">
        <v>439.57</v>
      </c>
      <c r="O93" s="31">
        <v>502.947</v>
      </c>
      <c r="P93" s="10">
        <v>502.947</v>
      </c>
      <c r="Q93" s="31">
        <v>94.138</v>
      </c>
      <c r="R93" s="10">
        <v>307.107</v>
      </c>
      <c r="S93" s="31">
        <v>538.789</v>
      </c>
      <c r="T93" s="10">
        <v>615.515</v>
      </c>
      <c r="U93" s="31">
        <v>4901.533</v>
      </c>
      <c r="V93" s="10">
        <v>4696.82</v>
      </c>
    </row>
    <row r="94" spans="4:22" ht="31.5">
      <c r="D94" s="7">
        <v>92</v>
      </c>
      <c r="E94" s="27" t="s">
        <v>131</v>
      </c>
      <c r="F94" s="9" t="s">
        <v>132</v>
      </c>
      <c r="G94" s="8" t="s">
        <v>26</v>
      </c>
      <c r="H94" s="9">
        <v>1183.69</v>
      </c>
      <c r="I94" s="24">
        <v>1389.79</v>
      </c>
      <c r="J94" s="10">
        <v>1389.793</v>
      </c>
      <c r="K94" s="24">
        <v>27.93</v>
      </c>
      <c r="L94" s="24">
        <v>71.46</v>
      </c>
      <c r="M94" s="10">
        <v>71.455</v>
      </c>
      <c r="N94" s="24">
        <v>77.08</v>
      </c>
      <c r="O94" s="24">
        <v>111.6</v>
      </c>
      <c r="P94" s="10">
        <v>111.598</v>
      </c>
      <c r="Q94" s="24">
        <v>476.79</v>
      </c>
      <c r="R94" s="10">
        <v>622.548</v>
      </c>
      <c r="S94" s="24">
        <v>625.65</v>
      </c>
      <c r="T94" s="10">
        <v>644.228</v>
      </c>
      <c r="U94" s="24">
        <v>645.19</v>
      </c>
      <c r="V94" s="10">
        <v>694.27</v>
      </c>
    </row>
    <row r="95" spans="4:22" ht="31.5">
      <c r="D95" s="7">
        <v>93</v>
      </c>
      <c r="E95" s="27" t="s">
        <v>133</v>
      </c>
      <c r="F95" s="9"/>
      <c r="G95" s="8" t="s">
        <v>26</v>
      </c>
      <c r="H95" s="9">
        <v>2305.34</v>
      </c>
      <c r="I95" s="24">
        <v>1374.04</v>
      </c>
      <c r="J95" s="10">
        <v>1374.041</v>
      </c>
      <c r="K95" s="24">
        <v>90.75</v>
      </c>
      <c r="L95" s="24">
        <v>3.07</v>
      </c>
      <c r="M95" s="10">
        <v>3.068</v>
      </c>
      <c r="N95" s="24">
        <v>149.82</v>
      </c>
      <c r="O95" s="24">
        <v>36.32</v>
      </c>
      <c r="P95" s="10">
        <v>36.321</v>
      </c>
      <c r="Q95" s="24">
        <v>435.93</v>
      </c>
      <c r="R95" s="10">
        <v>382.332</v>
      </c>
      <c r="S95" s="24">
        <v>188.49</v>
      </c>
      <c r="T95" s="10">
        <v>132.677</v>
      </c>
      <c r="U95" s="24">
        <v>588.19</v>
      </c>
      <c r="V95" s="10">
        <v>438.032</v>
      </c>
    </row>
    <row r="96" spans="4:22" ht="31.5">
      <c r="D96" s="7">
        <v>94</v>
      </c>
      <c r="E96" s="27" t="s">
        <v>134</v>
      </c>
      <c r="F96" s="9"/>
      <c r="G96" s="8" t="s">
        <v>14</v>
      </c>
      <c r="H96" s="9">
        <v>1506.9</v>
      </c>
      <c r="I96" s="24">
        <v>1371.47</v>
      </c>
      <c r="J96" s="10">
        <v>1371.469</v>
      </c>
      <c r="K96" s="24">
        <v>-47.85</v>
      </c>
      <c r="L96" s="24">
        <v>68.27</v>
      </c>
      <c r="M96" s="10">
        <v>68.269</v>
      </c>
      <c r="N96" s="24">
        <v>91.11</v>
      </c>
      <c r="O96" s="24">
        <v>49.59</v>
      </c>
      <c r="P96" s="10">
        <v>49.594</v>
      </c>
      <c r="Q96" s="24">
        <v>535.57</v>
      </c>
      <c r="R96" s="10">
        <v>651.078</v>
      </c>
      <c r="S96" s="24">
        <v>327.98</v>
      </c>
      <c r="T96" s="10">
        <v>498.845</v>
      </c>
      <c r="U96" s="24">
        <v>574.46</v>
      </c>
      <c r="V96" s="10">
        <v>743.877</v>
      </c>
    </row>
    <row r="97" spans="4:22" ht="31.5">
      <c r="D97" s="7">
        <v>95</v>
      </c>
      <c r="E97" s="33" t="s">
        <v>135</v>
      </c>
      <c r="F97" s="9"/>
      <c r="G97" s="8" t="s">
        <v>14</v>
      </c>
      <c r="H97" s="9" t="s">
        <v>195</v>
      </c>
      <c r="I97" s="8"/>
      <c r="J97" s="10">
        <v>1362.057</v>
      </c>
      <c r="K97" s="10"/>
      <c r="L97" s="10"/>
      <c r="M97" s="10">
        <v>97.8</v>
      </c>
      <c r="N97" s="10"/>
      <c r="O97" s="10"/>
      <c r="P97" s="10">
        <v>159.338</v>
      </c>
      <c r="Q97" s="10"/>
      <c r="R97" s="10">
        <v>720.222</v>
      </c>
      <c r="S97" s="10"/>
      <c r="T97" s="10">
        <v>440.559</v>
      </c>
      <c r="U97" s="10"/>
      <c r="V97" s="10">
        <v>823.226</v>
      </c>
    </row>
    <row r="98" spans="4:22" ht="31.5">
      <c r="D98" s="7">
        <v>96</v>
      </c>
      <c r="E98" s="27" t="s">
        <v>136</v>
      </c>
      <c r="F98" s="9"/>
      <c r="G98" s="8" t="s">
        <v>14</v>
      </c>
      <c r="H98" s="9">
        <v>1828.54</v>
      </c>
      <c r="I98" s="24">
        <v>1338.68</v>
      </c>
      <c r="J98" s="10">
        <v>1338.683</v>
      </c>
      <c r="K98" s="24">
        <v>35.59</v>
      </c>
      <c r="L98" s="24">
        <v>80.21</v>
      </c>
      <c r="M98" s="10">
        <v>80.208</v>
      </c>
      <c r="N98" s="24">
        <v>169.18</v>
      </c>
      <c r="O98" s="24">
        <v>181.68</v>
      </c>
      <c r="P98" s="10">
        <v>181.675</v>
      </c>
      <c r="Q98" s="24">
        <v>2416.51</v>
      </c>
      <c r="R98" s="10">
        <v>2120.052</v>
      </c>
      <c r="S98" s="24">
        <v>1223.79</v>
      </c>
      <c r="T98" s="10">
        <v>1351.034</v>
      </c>
      <c r="U98" s="24">
        <v>2481.93</v>
      </c>
      <c r="V98" s="10">
        <v>2195.299</v>
      </c>
    </row>
    <row r="99" spans="4:22" ht="31.5">
      <c r="D99" s="7">
        <v>97</v>
      </c>
      <c r="E99" s="35" t="s">
        <v>137</v>
      </c>
      <c r="F99" s="14"/>
      <c r="G99" s="13" t="s">
        <v>37</v>
      </c>
      <c r="H99" s="9" t="s">
        <v>195</v>
      </c>
      <c r="I99" s="13"/>
      <c r="J99" s="16">
        <v>1333.17</v>
      </c>
      <c r="K99" s="16"/>
      <c r="L99" s="16"/>
      <c r="M99" s="16">
        <v>8.768</v>
      </c>
      <c r="N99" s="16"/>
      <c r="O99" s="16"/>
      <c r="P99" s="16">
        <v>18.069</v>
      </c>
      <c r="Q99" s="16"/>
      <c r="R99" s="16">
        <v>1146.921</v>
      </c>
      <c r="S99" s="16"/>
      <c r="T99" s="16">
        <v>656.075</v>
      </c>
      <c r="U99" s="16"/>
      <c r="V99" s="16">
        <v>1165.751</v>
      </c>
    </row>
    <row r="100" spans="4:256" ht="31.5">
      <c r="D100" s="7">
        <v>98</v>
      </c>
      <c r="E100" s="27" t="s">
        <v>138</v>
      </c>
      <c r="F100" s="14"/>
      <c r="G100" s="13" t="s">
        <v>14</v>
      </c>
      <c r="H100" s="9">
        <v>856.18</v>
      </c>
      <c r="I100" s="24">
        <v>1327.14</v>
      </c>
      <c r="J100" s="16">
        <v>1327.14</v>
      </c>
      <c r="K100" s="24">
        <v>3.55</v>
      </c>
      <c r="L100" s="24">
        <v>4.79</v>
      </c>
      <c r="M100" s="16">
        <v>4.789</v>
      </c>
      <c r="N100" s="24">
        <v>125.3</v>
      </c>
      <c r="O100" s="24">
        <v>288.94</v>
      </c>
      <c r="P100" s="16">
        <v>288.939</v>
      </c>
      <c r="Q100" s="24">
        <v>587.78</v>
      </c>
      <c r="R100" s="16">
        <v>694.522</v>
      </c>
      <c r="S100" s="24">
        <v>138.07</v>
      </c>
      <c r="T100" s="16">
        <v>729.236</v>
      </c>
      <c r="U100" s="24">
        <v>570.43</v>
      </c>
      <c r="V100" s="16">
        <v>1616.876</v>
      </c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4:256" ht="31.5">
      <c r="D101" s="7">
        <v>99</v>
      </c>
      <c r="E101" s="27" t="s">
        <v>139</v>
      </c>
      <c r="F101" s="12"/>
      <c r="G101" s="14" t="s">
        <v>37</v>
      </c>
      <c r="H101" s="9">
        <v>7310.08</v>
      </c>
      <c r="I101" s="24">
        <v>1317.76</v>
      </c>
      <c r="J101" s="18">
        <v>1317.763</v>
      </c>
      <c r="K101" s="24">
        <v>1850.27</v>
      </c>
      <c r="L101" s="24">
        <v>324.33</v>
      </c>
      <c r="M101" s="18">
        <v>324.327</v>
      </c>
      <c r="N101" s="24">
        <v>2791.88</v>
      </c>
      <c r="O101" s="24">
        <v>481.45</v>
      </c>
      <c r="P101" s="16">
        <v>481.449</v>
      </c>
      <c r="Q101" s="24">
        <v>638.42</v>
      </c>
      <c r="R101" s="18">
        <v>643.293</v>
      </c>
      <c r="S101" s="24">
        <v>532.3</v>
      </c>
      <c r="T101" s="18">
        <v>711.727</v>
      </c>
      <c r="U101" s="24">
        <v>2189.77</v>
      </c>
      <c r="V101" s="16">
        <v>810.583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4:256" ht="31.5">
      <c r="D102" s="7">
        <v>100</v>
      </c>
      <c r="E102" s="27" t="s">
        <v>140</v>
      </c>
      <c r="F102" s="12"/>
      <c r="G102" s="14" t="s">
        <v>14</v>
      </c>
      <c r="H102" s="9">
        <v>646.21</v>
      </c>
      <c r="I102" s="24">
        <v>1266.43</v>
      </c>
      <c r="J102" s="10">
        <v>1266.434</v>
      </c>
      <c r="K102" s="24">
        <v>3.12</v>
      </c>
      <c r="L102" s="24">
        <v>1.92</v>
      </c>
      <c r="M102" s="10">
        <v>-687.591</v>
      </c>
      <c r="N102" s="24">
        <v>10.25</v>
      </c>
      <c r="O102" s="24">
        <v>26.49</v>
      </c>
      <c r="P102" s="10">
        <v>-403.23</v>
      </c>
      <c r="Q102" s="24">
        <v>3649.57</v>
      </c>
      <c r="R102" s="10">
        <v>594.721</v>
      </c>
      <c r="S102" s="24">
        <v>3080.19</v>
      </c>
      <c r="T102" s="10">
        <v>1107.281</v>
      </c>
      <c r="U102" s="24">
        <v>3900.36</v>
      </c>
      <c r="V102" s="10">
        <v>3390.044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4:22" ht="31.5">
      <c r="D103" s="19" t="s">
        <v>141</v>
      </c>
      <c r="E103" s="1" t="s">
        <v>168</v>
      </c>
      <c r="G103" s="2" t="s">
        <v>26</v>
      </c>
      <c r="H103" s="2">
        <v>21220.92</v>
      </c>
      <c r="I103" s="2">
        <v>21410.01</v>
      </c>
      <c r="J103" s="20">
        <v>62.54</v>
      </c>
      <c r="K103" s="20">
        <v>102.49</v>
      </c>
      <c r="L103" s="20">
        <v>141.34</v>
      </c>
      <c r="M103" s="20">
        <v>184.34</v>
      </c>
      <c r="N103" s="20">
        <v>1316.42</v>
      </c>
      <c r="O103" s="20">
        <v>683.23</v>
      </c>
      <c r="P103" s="20">
        <v>1644.96</v>
      </c>
      <c r="Q103" s="20">
        <v>862.66</v>
      </c>
      <c r="R103" s="20">
        <v>1645.51</v>
      </c>
      <c r="S103" s="20">
        <v>933.3</v>
      </c>
      <c r="T103" s="20"/>
      <c r="U103" s="20"/>
      <c r="V103" s="20"/>
    </row>
    <row r="104" spans="5:19" ht="31.5">
      <c r="E104" s="1" t="s">
        <v>165</v>
      </c>
      <c r="G104" s="2" t="s">
        <v>146</v>
      </c>
      <c r="H104" s="2">
        <v>4949.92</v>
      </c>
      <c r="I104" s="2" t="s">
        <v>147</v>
      </c>
      <c r="J104" s="1">
        <v>22.36</v>
      </c>
      <c r="K104" s="1" t="s">
        <v>147</v>
      </c>
      <c r="L104" s="1">
        <v>-5.38</v>
      </c>
      <c r="M104" s="1" t="s">
        <v>147</v>
      </c>
      <c r="N104" s="1" t="s">
        <v>147</v>
      </c>
      <c r="O104" s="1" t="s">
        <v>147</v>
      </c>
      <c r="P104" s="1" t="s">
        <v>147</v>
      </c>
      <c r="Q104" s="1" t="s">
        <v>147</v>
      </c>
      <c r="R104" s="1">
        <v>0.03</v>
      </c>
      <c r="S104" s="1">
        <v>0.01</v>
      </c>
    </row>
    <row r="105" spans="5:19" ht="31.5">
      <c r="E105" s="1" t="s">
        <v>166</v>
      </c>
      <c r="G105" s="2" t="s">
        <v>14</v>
      </c>
      <c r="H105" s="2">
        <v>4758.1</v>
      </c>
      <c r="I105" s="2">
        <v>390.26</v>
      </c>
      <c r="J105" s="1">
        <v>390.26</v>
      </c>
      <c r="K105" s="1">
        <v>15.8</v>
      </c>
      <c r="L105" s="1">
        <v>211.94</v>
      </c>
      <c r="M105" s="1">
        <v>60.39</v>
      </c>
      <c r="N105" s="1">
        <v>3838.44</v>
      </c>
      <c r="O105" s="1">
        <v>794.69</v>
      </c>
      <c r="P105" s="1">
        <v>1892.41</v>
      </c>
      <c r="Q105" s="1">
        <v>518.36</v>
      </c>
      <c r="R105" s="1">
        <v>3812.94</v>
      </c>
      <c r="S105" s="1">
        <v>877.09</v>
      </c>
    </row>
    <row r="106" spans="5:19" ht="31.5">
      <c r="E106" s="1" t="s">
        <v>167</v>
      </c>
      <c r="G106" s="2" t="s">
        <v>146</v>
      </c>
      <c r="H106" s="2">
        <v>3027.34</v>
      </c>
      <c r="I106" s="2">
        <v>769.13</v>
      </c>
      <c r="J106" s="1">
        <v>-102.38</v>
      </c>
      <c r="K106" s="1">
        <v>13.85</v>
      </c>
      <c r="L106" s="1">
        <v>79.26</v>
      </c>
      <c r="M106" s="1">
        <v>60</v>
      </c>
      <c r="O106" s="1" t="s">
        <v>147</v>
      </c>
      <c r="P106" s="1" t="s">
        <v>147</v>
      </c>
      <c r="Q106" s="1" t="s">
        <v>147</v>
      </c>
      <c r="R106" s="1" t="s">
        <v>147</v>
      </c>
      <c r="S106" s="1" t="s">
        <v>147</v>
      </c>
    </row>
    <row r="107" spans="5:19" ht="31.5">
      <c r="E107" s="1" t="s">
        <v>171</v>
      </c>
      <c r="G107" s="2" t="s">
        <v>71</v>
      </c>
      <c r="H107" s="2">
        <v>2301.84</v>
      </c>
      <c r="I107" s="2">
        <v>1203.97</v>
      </c>
      <c r="J107" s="1">
        <v>2.5</v>
      </c>
      <c r="K107" s="1">
        <v>0.88</v>
      </c>
      <c r="L107" s="1">
        <v>11.22</v>
      </c>
      <c r="M107" s="1">
        <v>4.84</v>
      </c>
      <c r="N107" s="1">
        <v>638.17</v>
      </c>
      <c r="O107" s="1">
        <v>416.08</v>
      </c>
      <c r="P107" s="1">
        <v>447.47</v>
      </c>
      <c r="Q107" s="1">
        <v>394.12</v>
      </c>
      <c r="R107" s="1">
        <v>641.37</v>
      </c>
      <c r="S107" s="1">
        <v>417.36</v>
      </c>
    </row>
    <row r="108" spans="5:19" ht="31.5">
      <c r="E108" s="1" t="s">
        <v>172</v>
      </c>
      <c r="G108" s="2" t="s">
        <v>37</v>
      </c>
      <c r="H108" s="2">
        <v>2167.26</v>
      </c>
      <c r="I108" s="2">
        <v>206.39</v>
      </c>
      <c r="J108" s="1">
        <v>9.3</v>
      </c>
      <c r="K108" s="1">
        <v>9.15</v>
      </c>
      <c r="L108" s="1">
        <v>49.97</v>
      </c>
      <c r="M108" s="1">
        <v>43.68</v>
      </c>
      <c r="N108" s="1">
        <v>668.89</v>
      </c>
      <c r="O108" s="1">
        <v>113.02</v>
      </c>
      <c r="P108" s="1">
        <v>612.77</v>
      </c>
      <c r="Q108" s="1">
        <v>33.88</v>
      </c>
      <c r="R108" s="1">
        <v>946.81</v>
      </c>
      <c r="S108" s="1">
        <v>110.36</v>
      </c>
    </row>
    <row r="109" spans="5:19" ht="31.5">
      <c r="E109" s="1" t="s">
        <v>173</v>
      </c>
      <c r="G109" s="2" t="s">
        <v>14</v>
      </c>
      <c r="H109" s="2">
        <v>2165.82</v>
      </c>
      <c r="I109" s="2">
        <v>1180.94</v>
      </c>
      <c r="J109" s="1">
        <v>49.74</v>
      </c>
      <c r="K109" s="1">
        <v>4.78</v>
      </c>
      <c r="L109" s="1">
        <v>342.39</v>
      </c>
      <c r="M109" s="1">
        <v>135.24</v>
      </c>
      <c r="N109" s="1">
        <v>671.88</v>
      </c>
      <c r="O109" s="1">
        <v>771.09</v>
      </c>
      <c r="P109" s="1">
        <v>682.8</v>
      </c>
      <c r="Q109" s="1">
        <v>541.34</v>
      </c>
      <c r="R109" s="1">
        <v>780.83</v>
      </c>
      <c r="S109" s="1">
        <v>807.79</v>
      </c>
    </row>
    <row r="110" spans="5:19" ht="31.5">
      <c r="E110" s="1" t="s">
        <v>174</v>
      </c>
      <c r="G110" s="2" t="s">
        <v>146</v>
      </c>
      <c r="H110" s="2">
        <v>1838.89</v>
      </c>
      <c r="I110" s="2">
        <v>1084.41</v>
      </c>
      <c r="J110" s="1">
        <v>165.86</v>
      </c>
      <c r="K110" s="1">
        <v>55.69</v>
      </c>
      <c r="L110" s="1">
        <v>602.78</v>
      </c>
      <c r="M110" s="1">
        <v>440.5</v>
      </c>
      <c r="N110" s="1">
        <v>832.87</v>
      </c>
      <c r="O110" s="1">
        <v>572.6</v>
      </c>
      <c r="P110" s="1">
        <v>540.56</v>
      </c>
      <c r="Q110" s="1">
        <v>817.44</v>
      </c>
      <c r="R110" s="1">
        <v>846.73</v>
      </c>
      <c r="S110" s="1">
        <v>1229.89</v>
      </c>
    </row>
    <row r="111" spans="5:19" ht="31.5">
      <c r="E111" s="1" t="s">
        <v>175</v>
      </c>
      <c r="G111" s="2" t="s">
        <v>146</v>
      </c>
      <c r="H111" s="2">
        <v>1774.13</v>
      </c>
      <c r="I111" s="2">
        <v>954.47</v>
      </c>
      <c r="J111" s="1">
        <v>267.82</v>
      </c>
      <c r="K111" s="1">
        <v>26.86</v>
      </c>
      <c r="L111" s="1">
        <v>325.29</v>
      </c>
      <c r="M111" s="1">
        <v>61.76</v>
      </c>
      <c r="N111" s="1">
        <v>3519.33</v>
      </c>
      <c r="O111" s="1">
        <v>1392.87</v>
      </c>
      <c r="P111" s="1">
        <v>1821.03</v>
      </c>
      <c r="Q111" s="1">
        <v>511.46</v>
      </c>
      <c r="R111" s="1">
        <v>2940.93</v>
      </c>
      <c r="S111" s="1">
        <v>871.75</v>
      </c>
    </row>
    <row r="112" spans="5:19" ht="31.5">
      <c r="E112" s="1" t="s">
        <v>176</v>
      </c>
      <c r="G112" s="2" t="s">
        <v>14</v>
      </c>
      <c r="H112" s="2">
        <v>1727.22</v>
      </c>
      <c r="I112" s="2">
        <v>1070.91</v>
      </c>
      <c r="J112" s="1">
        <v>138.62</v>
      </c>
      <c r="K112" s="1">
        <v>256.56</v>
      </c>
      <c r="L112" s="1">
        <v>244.27</v>
      </c>
      <c r="M112" s="1">
        <v>337.18</v>
      </c>
      <c r="N112" s="1">
        <v>295.96</v>
      </c>
      <c r="O112" s="1">
        <v>544.04</v>
      </c>
      <c r="P112" s="1">
        <v>423.64</v>
      </c>
      <c r="Q112" s="1">
        <v>423.4</v>
      </c>
      <c r="R112" s="1">
        <v>745.51</v>
      </c>
      <c r="S112" s="1">
        <v>931.74</v>
      </c>
    </row>
    <row r="113" spans="5:19" ht="31.5">
      <c r="E113" s="1" t="s">
        <v>187</v>
      </c>
      <c r="G113" s="2" t="s">
        <v>14</v>
      </c>
      <c r="H113" s="2">
        <v>1612.09</v>
      </c>
      <c r="I113" s="2">
        <v>752.52</v>
      </c>
      <c r="J113" s="1">
        <v>-22.82</v>
      </c>
      <c r="K113" s="1">
        <v>92.08</v>
      </c>
      <c r="L113" s="1">
        <v>-21.56</v>
      </c>
      <c r="M113" s="1">
        <v>180.27</v>
      </c>
      <c r="N113" s="1">
        <v>549.45</v>
      </c>
      <c r="O113" s="1">
        <v>323.92</v>
      </c>
      <c r="P113" s="1">
        <v>284.45</v>
      </c>
      <c r="Q113" s="1">
        <v>353.49</v>
      </c>
      <c r="R113" s="1">
        <v>1222.4</v>
      </c>
      <c r="S113" s="1">
        <v>1331.04</v>
      </c>
    </row>
    <row r="114" spans="5:19" ht="31.5">
      <c r="E114" s="1" t="s">
        <v>177</v>
      </c>
      <c r="G114" s="2" t="s">
        <v>14</v>
      </c>
      <c r="H114" s="2">
        <v>1608.16</v>
      </c>
      <c r="I114" s="2">
        <v>1249.55</v>
      </c>
      <c r="J114" s="1">
        <v>-77.22</v>
      </c>
      <c r="K114" s="1">
        <v>-30.79</v>
      </c>
      <c r="L114" s="1">
        <v>51.61</v>
      </c>
      <c r="M114" s="1">
        <v>-64.78</v>
      </c>
      <c r="N114" s="1">
        <v>848.86</v>
      </c>
      <c r="O114" s="1">
        <v>808.46</v>
      </c>
      <c r="P114" s="1">
        <v>276.77</v>
      </c>
      <c r="Q114" s="1">
        <v>214.73</v>
      </c>
      <c r="R114" s="1">
        <v>700.05</v>
      </c>
      <c r="S114" s="1">
        <v>701.94</v>
      </c>
    </row>
    <row r="115" spans="5:19" ht="31.5">
      <c r="E115" s="1" t="s">
        <v>178</v>
      </c>
      <c r="G115" s="2" t="s">
        <v>14</v>
      </c>
      <c r="H115" s="2">
        <v>1604.03</v>
      </c>
      <c r="I115" s="2">
        <v>1057.12</v>
      </c>
      <c r="J115" s="1">
        <v>68.96</v>
      </c>
      <c r="K115" s="1">
        <v>1.94</v>
      </c>
      <c r="L115" s="1">
        <v>209.11</v>
      </c>
      <c r="M115" s="1">
        <v>102.6</v>
      </c>
      <c r="N115" s="1">
        <v>329.01</v>
      </c>
      <c r="O115" s="1">
        <v>430.41</v>
      </c>
      <c r="P115" s="1">
        <v>196.56</v>
      </c>
      <c r="Q115" s="1">
        <v>216.75</v>
      </c>
      <c r="R115" s="1">
        <v>332.25</v>
      </c>
      <c r="S115" s="1">
        <v>312.52</v>
      </c>
    </row>
    <row r="116" spans="5:19" ht="31.5">
      <c r="E116" s="1" t="s">
        <v>179</v>
      </c>
      <c r="G116" s="2" t="s">
        <v>14</v>
      </c>
      <c r="H116" s="2">
        <v>1468.69</v>
      </c>
      <c r="I116" s="2">
        <v>404.38</v>
      </c>
      <c r="J116" s="1">
        <v>44.05</v>
      </c>
      <c r="K116" s="1">
        <v>76.87</v>
      </c>
      <c r="L116" s="1">
        <v>181.8</v>
      </c>
      <c r="M116" s="1">
        <v>137.89</v>
      </c>
      <c r="N116" s="1">
        <v>540.91</v>
      </c>
      <c r="O116" s="1">
        <v>1152.93</v>
      </c>
      <c r="P116" s="1">
        <v>870.02</v>
      </c>
      <c r="Q116" s="1">
        <v>537.09</v>
      </c>
      <c r="R116" s="1">
        <v>1960.51</v>
      </c>
      <c r="S116" s="1">
        <v>1591.41</v>
      </c>
    </row>
    <row r="117" spans="5:19" ht="15.75">
      <c r="E117" s="1" t="s">
        <v>180</v>
      </c>
      <c r="G117" s="2" t="s">
        <v>63</v>
      </c>
      <c r="H117" s="2">
        <v>1387.41</v>
      </c>
      <c r="I117" s="2">
        <v>1200.76</v>
      </c>
      <c r="J117" s="1">
        <v>22.08</v>
      </c>
      <c r="K117" s="1">
        <v>138.33</v>
      </c>
      <c r="L117" s="1">
        <v>210.85</v>
      </c>
      <c r="M117" s="1">
        <v>200.39</v>
      </c>
      <c r="N117" s="1">
        <v>162.24</v>
      </c>
      <c r="O117" s="1">
        <v>225.94</v>
      </c>
      <c r="P117" s="1">
        <v>420.9</v>
      </c>
      <c r="Q117" s="1">
        <v>354.17</v>
      </c>
      <c r="R117" s="1">
        <v>789.58</v>
      </c>
      <c r="S117" s="1">
        <v>651.36</v>
      </c>
    </row>
    <row r="118" spans="5:19" ht="31.5">
      <c r="E118" s="1" t="s">
        <v>181</v>
      </c>
      <c r="G118" s="2" t="s">
        <v>146</v>
      </c>
      <c r="H118" s="2">
        <v>1375.82</v>
      </c>
      <c r="I118" s="2">
        <v>1091.71</v>
      </c>
      <c r="J118" s="1">
        <v>0.54</v>
      </c>
      <c r="K118" s="1">
        <v>2.05</v>
      </c>
      <c r="L118" s="1">
        <v>73.78</v>
      </c>
      <c r="M118" s="1">
        <v>62.75</v>
      </c>
      <c r="N118" s="1">
        <v>703.81</v>
      </c>
      <c r="O118" s="1">
        <v>727.22</v>
      </c>
      <c r="P118" s="1">
        <v>654.1</v>
      </c>
      <c r="Q118" s="1">
        <v>499.98</v>
      </c>
      <c r="R118" s="1">
        <v>997.56</v>
      </c>
      <c r="S118" s="1">
        <v>802.14</v>
      </c>
    </row>
    <row r="119" spans="5:19" ht="31.5">
      <c r="E119" s="1" t="s">
        <v>182</v>
      </c>
      <c r="G119" s="2" t="s">
        <v>14</v>
      </c>
      <c r="H119" s="2">
        <v>1365.15</v>
      </c>
      <c r="I119" s="2">
        <v>1216.33</v>
      </c>
      <c r="J119" s="1">
        <v>-789.29</v>
      </c>
      <c r="K119" s="1">
        <v>-687.59</v>
      </c>
      <c r="L119" s="1">
        <v>-200.91</v>
      </c>
      <c r="M119" s="1">
        <v>-403.23</v>
      </c>
      <c r="N119" s="1">
        <v>679.26</v>
      </c>
      <c r="O119" s="1">
        <v>594.72</v>
      </c>
      <c r="P119" s="1">
        <v>1107.63</v>
      </c>
      <c r="Q119" s="1">
        <v>1107.28</v>
      </c>
      <c r="R119" s="1">
        <v>1607.43</v>
      </c>
      <c r="S119" s="1">
        <v>2046.81</v>
      </c>
    </row>
    <row r="120" spans="5:19" ht="31.5">
      <c r="E120" s="1" t="s">
        <v>183</v>
      </c>
      <c r="G120" s="2" t="s">
        <v>14</v>
      </c>
      <c r="H120" s="2">
        <v>1362.2</v>
      </c>
      <c r="I120" s="2">
        <v>762.27</v>
      </c>
      <c r="J120" s="1">
        <v>-564.56</v>
      </c>
      <c r="K120" s="1">
        <v>-183.62</v>
      </c>
      <c r="L120" s="1">
        <v>-328.34</v>
      </c>
      <c r="M120" s="1">
        <v>-92.83</v>
      </c>
      <c r="N120" s="1">
        <v>3246.11</v>
      </c>
      <c r="O120" s="1">
        <v>1321.92</v>
      </c>
      <c r="P120" s="1">
        <v>265.37</v>
      </c>
      <c r="Q120" s="1">
        <v>403.52</v>
      </c>
      <c r="R120" s="1">
        <v>1983.15</v>
      </c>
      <c r="S120" s="1">
        <v>559.85</v>
      </c>
    </row>
    <row r="121" spans="5:19" ht="15.75">
      <c r="E121" s="1" t="s">
        <v>184</v>
      </c>
      <c r="G121" s="2" t="s">
        <v>63</v>
      </c>
      <c r="H121" s="2">
        <v>1358.96</v>
      </c>
      <c r="I121" s="2">
        <v>824.59</v>
      </c>
      <c r="J121" s="1">
        <v>16.37</v>
      </c>
      <c r="K121" s="1">
        <v>8.26</v>
      </c>
      <c r="L121" s="1">
        <v>67.45</v>
      </c>
      <c r="M121" s="1">
        <v>40.55</v>
      </c>
      <c r="N121" s="1">
        <v>202.7</v>
      </c>
      <c r="O121" s="1">
        <v>137.78</v>
      </c>
      <c r="P121" s="1">
        <v>163.74</v>
      </c>
      <c r="Q121" s="1">
        <v>74.74</v>
      </c>
      <c r="R121" s="1">
        <v>244.65</v>
      </c>
      <c r="S121" s="1">
        <v>160.47</v>
      </c>
    </row>
    <row r="122" spans="5:19" ht="31.5">
      <c r="E122" s="1" t="s">
        <v>185</v>
      </c>
      <c r="G122" s="2" t="s">
        <v>146</v>
      </c>
      <c r="H122" s="2">
        <v>1346.59</v>
      </c>
      <c r="I122" s="2">
        <v>937.89</v>
      </c>
      <c r="J122" s="1">
        <v>2.06</v>
      </c>
      <c r="K122" s="1">
        <v>2.02</v>
      </c>
      <c r="L122" s="1">
        <v>30.82</v>
      </c>
      <c r="M122" s="1">
        <v>11.55</v>
      </c>
      <c r="N122" s="1">
        <v>558.35</v>
      </c>
      <c r="O122" s="1">
        <v>288.06</v>
      </c>
      <c r="P122" s="1">
        <v>332.26</v>
      </c>
      <c r="Q122" s="1">
        <v>250.59</v>
      </c>
      <c r="R122" s="1">
        <v>563.3</v>
      </c>
      <c r="S122" s="1">
        <v>288.72</v>
      </c>
    </row>
    <row r="123" spans="5:19" ht="31.5">
      <c r="E123" s="1" t="s">
        <v>186</v>
      </c>
      <c r="G123" s="2" t="s">
        <v>26</v>
      </c>
      <c r="H123" s="2">
        <v>1329.7</v>
      </c>
      <c r="I123" s="2">
        <v>966.99</v>
      </c>
      <c r="J123" s="1">
        <v>259.69</v>
      </c>
      <c r="K123" s="1">
        <v>199.05</v>
      </c>
      <c r="L123" s="1">
        <v>342.54</v>
      </c>
      <c r="M123" s="1">
        <v>298.12</v>
      </c>
      <c r="N123" s="1">
        <v>198.01</v>
      </c>
      <c r="O123" s="1">
        <v>135.85</v>
      </c>
      <c r="P123" s="1">
        <v>220.97</v>
      </c>
      <c r="Q123" s="1">
        <v>259.8</v>
      </c>
      <c r="R123" s="1">
        <v>390.85</v>
      </c>
      <c r="S123" s="1">
        <v>386.9</v>
      </c>
    </row>
  </sheetData>
  <sheetProtection/>
  <mergeCells count="10">
    <mergeCell ref="N1:P1"/>
    <mergeCell ref="Q1:R1"/>
    <mergeCell ref="S1:T1"/>
    <mergeCell ref="U1:V1"/>
    <mergeCell ref="E1:E2"/>
    <mergeCell ref="F1:F2"/>
    <mergeCell ref="C1:D1"/>
    <mergeCell ref="K1:M1"/>
    <mergeCell ref="G1:G2"/>
    <mergeCell ref="H1:J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F24" sqref="F24"/>
    </sheetView>
  </sheetViews>
  <sheetFormatPr defaultColWidth="9.140625" defaultRowHeight="15"/>
  <sheetData>
    <row r="1" spans="1:15" ht="15">
      <c r="A1" t="s">
        <v>168</v>
      </c>
      <c r="C1" t="s">
        <v>26</v>
      </c>
      <c r="D1">
        <v>21220.92</v>
      </c>
      <c r="E1">
        <v>21410.01</v>
      </c>
      <c r="F1">
        <v>62.54</v>
      </c>
      <c r="G1">
        <v>102.49</v>
      </c>
      <c r="H1">
        <v>141.34</v>
      </c>
      <c r="I1">
        <v>184.34</v>
      </c>
      <c r="J1">
        <v>1316.42</v>
      </c>
      <c r="K1">
        <v>683.23</v>
      </c>
      <c r="L1">
        <v>1644.96</v>
      </c>
      <c r="M1">
        <v>862.66</v>
      </c>
      <c r="N1">
        <v>1645.51</v>
      </c>
      <c r="O1">
        <v>933.3</v>
      </c>
    </row>
    <row r="2" spans="1:15" ht="15">
      <c r="A2" t="s">
        <v>165</v>
      </c>
      <c r="C2" t="s">
        <v>146</v>
      </c>
      <c r="D2">
        <v>4949.92</v>
      </c>
      <c r="F2">
        <v>22.36</v>
      </c>
      <c r="H2">
        <v>-5.38</v>
      </c>
      <c r="N2">
        <v>0.03</v>
      </c>
      <c r="O2">
        <v>0.01</v>
      </c>
    </row>
    <row r="3" spans="1:15" ht="15">
      <c r="A3" t="s">
        <v>166</v>
      </c>
      <c r="C3" t="s">
        <v>14</v>
      </c>
      <c r="D3">
        <v>4758.1</v>
      </c>
      <c r="E3">
        <v>390.26</v>
      </c>
      <c r="F3">
        <v>390.26</v>
      </c>
      <c r="G3">
        <v>15.8</v>
      </c>
      <c r="H3">
        <v>211.94</v>
      </c>
      <c r="I3">
        <v>60.39</v>
      </c>
      <c r="J3">
        <v>3838.44</v>
      </c>
      <c r="K3">
        <v>794.69</v>
      </c>
      <c r="L3">
        <v>1892.41</v>
      </c>
      <c r="M3">
        <v>518.36</v>
      </c>
      <c r="N3">
        <v>3812.94</v>
      </c>
      <c r="O3">
        <v>877.09</v>
      </c>
    </row>
    <row r="4" spans="1:15" ht="15">
      <c r="A4" t="s">
        <v>167</v>
      </c>
      <c r="C4" t="s">
        <v>146</v>
      </c>
      <c r="D4">
        <v>3027.34</v>
      </c>
      <c r="E4">
        <v>769.13</v>
      </c>
      <c r="F4">
        <v>-102.38</v>
      </c>
      <c r="G4">
        <v>13.85</v>
      </c>
      <c r="H4">
        <v>79.26</v>
      </c>
      <c r="I4">
        <v>60</v>
      </c>
    </row>
    <row r="5" spans="1:15" ht="15">
      <c r="A5" t="s">
        <v>171</v>
      </c>
      <c r="C5" t="s">
        <v>71</v>
      </c>
      <c r="D5">
        <v>2301.84</v>
      </c>
      <c r="E5">
        <v>1203.97</v>
      </c>
      <c r="F5">
        <v>2.5</v>
      </c>
      <c r="G5">
        <v>0.88</v>
      </c>
      <c r="H5">
        <v>11.22</v>
      </c>
      <c r="I5">
        <v>4.84</v>
      </c>
      <c r="J5">
        <v>638.17</v>
      </c>
      <c r="K5">
        <v>416.08</v>
      </c>
      <c r="L5">
        <v>447.47</v>
      </c>
      <c r="M5">
        <v>394.12</v>
      </c>
      <c r="N5">
        <v>641.37</v>
      </c>
      <c r="O5">
        <v>417.36</v>
      </c>
    </row>
    <row r="6" spans="1:15" ht="15">
      <c r="A6" t="s">
        <v>172</v>
      </c>
      <c r="C6" t="s">
        <v>37</v>
      </c>
      <c r="D6">
        <v>2167.26</v>
      </c>
      <c r="E6">
        <v>206.39</v>
      </c>
      <c r="F6">
        <v>9.3</v>
      </c>
      <c r="G6">
        <v>9.15</v>
      </c>
      <c r="H6">
        <v>49.97</v>
      </c>
      <c r="I6">
        <v>43.68</v>
      </c>
      <c r="J6">
        <v>668.89</v>
      </c>
      <c r="K6">
        <v>113.02</v>
      </c>
      <c r="L6">
        <v>612.77</v>
      </c>
      <c r="M6">
        <v>33.88</v>
      </c>
      <c r="N6">
        <v>946.81</v>
      </c>
      <c r="O6">
        <v>110.36</v>
      </c>
    </row>
    <row r="7" spans="1:15" ht="15">
      <c r="A7" t="s">
        <v>173</v>
      </c>
      <c r="C7" t="s">
        <v>14</v>
      </c>
      <c r="D7">
        <v>2165.82</v>
      </c>
      <c r="E7">
        <v>1180.94</v>
      </c>
      <c r="F7">
        <v>49.74</v>
      </c>
      <c r="G7">
        <v>4.78</v>
      </c>
      <c r="H7">
        <v>342.39</v>
      </c>
      <c r="I7">
        <v>135.24</v>
      </c>
      <c r="J7">
        <v>671.88</v>
      </c>
      <c r="K7">
        <v>771.09</v>
      </c>
      <c r="L7">
        <v>682.8</v>
      </c>
      <c r="M7">
        <v>541.34</v>
      </c>
      <c r="N7">
        <v>780.83</v>
      </c>
      <c r="O7">
        <v>807.79</v>
      </c>
    </row>
    <row r="8" spans="1:15" ht="15">
      <c r="A8" t="s">
        <v>174</v>
      </c>
      <c r="C8" t="s">
        <v>146</v>
      </c>
      <c r="D8">
        <v>1838.89</v>
      </c>
      <c r="E8">
        <v>1084.41</v>
      </c>
      <c r="F8">
        <v>165.86</v>
      </c>
      <c r="G8">
        <v>55.69</v>
      </c>
      <c r="H8">
        <v>602.78</v>
      </c>
      <c r="I8">
        <v>440.5</v>
      </c>
      <c r="J8">
        <v>832.87</v>
      </c>
      <c r="K8">
        <v>572.6</v>
      </c>
      <c r="L8">
        <v>540.56</v>
      </c>
      <c r="M8">
        <v>817.44</v>
      </c>
      <c r="N8">
        <v>846.73</v>
      </c>
      <c r="O8">
        <v>1229.89</v>
      </c>
    </row>
    <row r="9" spans="1:15" ht="15">
      <c r="A9" t="s">
        <v>175</v>
      </c>
      <c r="C9" t="s">
        <v>146</v>
      </c>
      <c r="D9">
        <v>1774.13</v>
      </c>
      <c r="E9">
        <v>954.47</v>
      </c>
      <c r="F9">
        <v>267.82</v>
      </c>
      <c r="G9">
        <v>26.86</v>
      </c>
      <c r="H9">
        <v>325.29</v>
      </c>
      <c r="I9">
        <v>61.76</v>
      </c>
      <c r="J9">
        <v>3519.33</v>
      </c>
      <c r="K9">
        <v>1392.87</v>
      </c>
      <c r="L9">
        <v>1821.03</v>
      </c>
      <c r="M9">
        <v>511.46</v>
      </c>
      <c r="N9">
        <v>2940.93</v>
      </c>
      <c r="O9">
        <v>871.75</v>
      </c>
    </row>
    <row r="10" spans="1:15" ht="15">
      <c r="A10" t="s">
        <v>176</v>
      </c>
      <c r="C10" t="s">
        <v>14</v>
      </c>
      <c r="D10">
        <v>1727.22</v>
      </c>
      <c r="E10">
        <v>1070.91</v>
      </c>
      <c r="F10">
        <v>138.62</v>
      </c>
      <c r="G10">
        <v>256.56</v>
      </c>
      <c r="H10">
        <v>244.27</v>
      </c>
      <c r="I10">
        <v>337.18</v>
      </c>
      <c r="J10">
        <v>295.96</v>
      </c>
      <c r="K10">
        <v>544.04</v>
      </c>
      <c r="L10">
        <v>423.64</v>
      </c>
      <c r="M10">
        <v>423.4</v>
      </c>
      <c r="N10">
        <v>745.51</v>
      </c>
      <c r="O10">
        <v>931.74</v>
      </c>
    </row>
    <row r="11" spans="1:15" ht="15">
      <c r="A11" t="s">
        <v>187</v>
      </c>
      <c r="C11" t="s">
        <v>14</v>
      </c>
      <c r="D11">
        <v>1612.09</v>
      </c>
      <c r="E11">
        <v>752.52</v>
      </c>
      <c r="F11">
        <v>-22.82</v>
      </c>
      <c r="G11">
        <v>92.08</v>
      </c>
      <c r="H11">
        <v>-21.56</v>
      </c>
      <c r="I11">
        <v>180.27</v>
      </c>
      <c r="J11">
        <v>549.45</v>
      </c>
      <c r="K11">
        <v>323.92</v>
      </c>
      <c r="L11">
        <v>284.45</v>
      </c>
      <c r="M11">
        <v>353.49</v>
      </c>
      <c r="N11">
        <v>1222.4</v>
      </c>
      <c r="O11">
        <v>1331.04</v>
      </c>
    </row>
    <row r="12" spans="1:15" ht="15">
      <c r="A12" t="s">
        <v>177</v>
      </c>
      <c r="C12" t="s">
        <v>14</v>
      </c>
      <c r="D12">
        <v>1608.16</v>
      </c>
      <c r="E12">
        <v>1249.55</v>
      </c>
      <c r="F12">
        <v>-77.22</v>
      </c>
      <c r="G12">
        <v>-30.79</v>
      </c>
      <c r="H12">
        <v>51.61</v>
      </c>
      <c r="I12">
        <v>-64.78</v>
      </c>
      <c r="J12">
        <v>848.86</v>
      </c>
      <c r="K12">
        <v>808.46</v>
      </c>
      <c r="L12">
        <v>276.77</v>
      </c>
      <c r="M12">
        <v>214.73</v>
      </c>
      <c r="N12">
        <v>700.05</v>
      </c>
      <c r="O12">
        <v>701.94</v>
      </c>
    </row>
    <row r="13" spans="1:15" ht="15">
      <c r="A13" t="s">
        <v>178</v>
      </c>
      <c r="C13" t="s">
        <v>14</v>
      </c>
      <c r="D13">
        <v>1604.03</v>
      </c>
      <c r="E13">
        <v>1057.12</v>
      </c>
      <c r="F13">
        <v>68.96</v>
      </c>
      <c r="G13">
        <v>1.94</v>
      </c>
      <c r="H13">
        <v>209.11</v>
      </c>
      <c r="I13">
        <v>102.6</v>
      </c>
      <c r="J13">
        <v>329.01</v>
      </c>
      <c r="K13">
        <v>430.41</v>
      </c>
      <c r="L13">
        <v>196.56</v>
      </c>
      <c r="M13">
        <v>216.75</v>
      </c>
      <c r="N13">
        <v>332.25</v>
      </c>
      <c r="O13">
        <v>312.52</v>
      </c>
    </row>
    <row r="14" spans="1:15" ht="15">
      <c r="A14" t="s">
        <v>179</v>
      </c>
      <c r="C14" t="s">
        <v>14</v>
      </c>
      <c r="D14">
        <v>1468.69</v>
      </c>
      <c r="E14">
        <v>404.38</v>
      </c>
      <c r="F14">
        <v>44.05</v>
      </c>
      <c r="G14">
        <v>76.87</v>
      </c>
      <c r="H14">
        <v>181.8</v>
      </c>
      <c r="I14">
        <v>137.89</v>
      </c>
      <c r="J14">
        <v>540.91</v>
      </c>
      <c r="K14">
        <v>1152.93</v>
      </c>
      <c r="L14">
        <v>870.02</v>
      </c>
      <c r="M14">
        <v>537.09</v>
      </c>
      <c r="N14">
        <v>1960.51</v>
      </c>
      <c r="O14">
        <v>1591.41</v>
      </c>
    </row>
    <row r="15" spans="1:15" ht="15">
      <c r="A15" t="s">
        <v>180</v>
      </c>
      <c r="C15" t="s">
        <v>63</v>
      </c>
      <c r="D15">
        <v>1387.41</v>
      </c>
      <c r="E15">
        <v>1200.76</v>
      </c>
      <c r="F15">
        <v>22.08</v>
      </c>
      <c r="G15">
        <v>138.33</v>
      </c>
      <c r="H15">
        <v>210.85</v>
      </c>
      <c r="I15">
        <v>200.39</v>
      </c>
      <c r="J15">
        <v>162.24</v>
      </c>
      <c r="K15">
        <v>225.94</v>
      </c>
      <c r="L15">
        <v>420.9</v>
      </c>
      <c r="M15">
        <v>354.17</v>
      </c>
      <c r="N15">
        <v>789.58</v>
      </c>
      <c r="O15">
        <v>651.36</v>
      </c>
    </row>
    <row r="16" spans="1:15" ht="15">
      <c r="A16" t="s">
        <v>181</v>
      </c>
      <c r="C16" t="s">
        <v>146</v>
      </c>
      <c r="D16">
        <v>1375.82</v>
      </c>
      <c r="E16">
        <v>1091.71</v>
      </c>
      <c r="F16">
        <v>0.54</v>
      </c>
      <c r="G16">
        <v>2.05</v>
      </c>
      <c r="H16">
        <v>73.78</v>
      </c>
      <c r="I16">
        <v>62.75</v>
      </c>
      <c r="J16">
        <v>703.81</v>
      </c>
      <c r="K16">
        <v>727.22</v>
      </c>
      <c r="L16">
        <v>654.1</v>
      </c>
      <c r="M16">
        <v>499.98</v>
      </c>
      <c r="N16">
        <v>997.56</v>
      </c>
      <c r="O16">
        <v>802.14</v>
      </c>
    </row>
    <row r="17" spans="1:15" ht="15">
      <c r="A17" t="s">
        <v>182</v>
      </c>
      <c r="C17" t="s">
        <v>14</v>
      </c>
      <c r="D17">
        <v>1365.15</v>
      </c>
      <c r="E17">
        <v>1216.33</v>
      </c>
      <c r="F17">
        <v>-789.29</v>
      </c>
      <c r="G17">
        <v>-687.59</v>
      </c>
      <c r="H17">
        <v>-200.91</v>
      </c>
      <c r="I17">
        <v>-403.23</v>
      </c>
      <c r="J17">
        <v>679.26</v>
      </c>
      <c r="K17">
        <v>594.72</v>
      </c>
      <c r="L17">
        <v>1107.63</v>
      </c>
      <c r="M17">
        <v>1107.28</v>
      </c>
      <c r="N17">
        <v>1607.43</v>
      </c>
      <c r="O17">
        <v>2046.81</v>
      </c>
    </row>
    <row r="18" spans="1:15" ht="15">
      <c r="A18" t="s">
        <v>183</v>
      </c>
      <c r="C18" t="s">
        <v>14</v>
      </c>
      <c r="D18">
        <v>1362.2</v>
      </c>
      <c r="E18">
        <v>762.27</v>
      </c>
      <c r="F18">
        <v>-564.56</v>
      </c>
      <c r="G18">
        <v>-183.62</v>
      </c>
      <c r="H18">
        <v>-328.34</v>
      </c>
      <c r="I18">
        <v>-92.83</v>
      </c>
      <c r="J18">
        <v>3246.11</v>
      </c>
      <c r="K18">
        <v>1321.92</v>
      </c>
      <c r="L18">
        <v>265.37</v>
      </c>
      <c r="M18">
        <v>403.52</v>
      </c>
      <c r="N18">
        <v>1983.15</v>
      </c>
      <c r="O18">
        <v>559.85</v>
      </c>
    </row>
    <row r="19" spans="1:15" ht="15">
      <c r="A19" t="s">
        <v>184</v>
      </c>
      <c r="C19" t="s">
        <v>63</v>
      </c>
      <c r="D19">
        <v>1358.96</v>
      </c>
      <c r="E19">
        <v>824.59</v>
      </c>
      <c r="F19">
        <v>16.37</v>
      </c>
      <c r="G19">
        <v>8.26</v>
      </c>
      <c r="H19">
        <v>67.45</v>
      </c>
      <c r="I19">
        <v>40.55</v>
      </c>
      <c r="J19">
        <v>202.7</v>
      </c>
      <c r="K19">
        <v>137.78</v>
      </c>
      <c r="L19">
        <v>163.74</v>
      </c>
      <c r="M19">
        <v>74.74</v>
      </c>
      <c r="N19">
        <v>244.65</v>
      </c>
      <c r="O19">
        <v>160.47</v>
      </c>
    </row>
    <row r="20" spans="1:15" ht="15">
      <c r="A20" t="s">
        <v>185</v>
      </c>
      <c r="C20" t="s">
        <v>146</v>
      </c>
      <c r="D20">
        <v>1346.59</v>
      </c>
      <c r="E20">
        <v>937.89</v>
      </c>
      <c r="F20">
        <v>2.06</v>
      </c>
      <c r="G20">
        <v>2.02</v>
      </c>
      <c r="H20">
        <v>30.82</v>
      </c>
      <c r="I20">
        <v>11.55</v>
      </c>
      <c r="J20">
        <v>558.35</v>
      </c>
      <c r="K20">
        <v>288.06</v>
      </c>
      <c r="L20">
        <v>332.26</v>
      </c>
      <c r="M20">
        <v>250.59</v>
      </c>
      <c r="N20">
        <v>563.3</v>
      </c>
      <c r="O20">
        <v>288.72</v>
      </c>
    </row>
    <row r="21" spans="1:15" ht="15">
      <c r="A21" t="s">
        <v>186</v>
      </c>
      <c r="C21" t="s">
        <v>26</v>
      </c>
      <c r="D21">
        <v>1329.7</v>
      </c>
      <c r="E21">
        <v>966.99</v>
      </c>
      <c r="F21">
        <v>259.69</v>
      </c>
      <c r="G21">
        <v>199.05</v>
      </c>
      <c r="H21">
        <v>342.54</v>
      </c>
      <c r="I21">
        <v>298.12</v>
      </c>
      <c r="J21">
        <v>198.01</v>
      </c>
      <c r="K21">
        <v>135.85</v>
      </c>
      <c r="L21">
        <v>220.97</v>
      </c>
      <c r="M21">
        <v>259.8</v>
      </c>
      <c r="N21">
        <v>390.85</v>
      </c>
      <c r="O21">
        <v>386.9</v>
      </c>
    </row>
    <row r="22" spans="1:15" ht="15">
      <c r="A22" t="s">
        <v>157</v>
      </c>
      <c r="C22" t="s">
        <v>14</v>
      </c>
      <c r="D22">
        <v>31462.806</v>
      </c>
      <c r="E22">
        <v>10925.91</v>
      </c>
      <c r="F22">
        <v>2255.63</v>
      </c>
      <c r="G22">
        <v>-3121.298</v>
      </c>
      <c r="H22">
        <v>5330.697</v>
      </c>
      <c r="I22">
        <v>-3224.579</v>
      </c>
      <c r="J22">
        <v>20115.439</v>
      </c>
      <c r="K22">
        <v>17420.289</v>
      </c>
      <c r="L22">
        <v>14635.386</v>
      </c>
      <c r="M22">
        <v>8216.781</v>
      </c>
      <c r="N22">
        <v>19670.965</v>
      </c>
      <c r="O22">
        <v>13749.345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2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1</v>
      </c>
    </row>
    <row r="3" ht="15">
      <c r="A3" t="s">
        <v>152</v>
      </c>
    </row>
    <row r="4" ht="15">
      <c r="A4" t="s">
        <v>159</v>
      </c>
    </row>
    <row r="5" ht="15">
      <c r="A5" t="s">
        <v>169</v>
      </c>
    </row>
    <row r="6" ht="15">
      <c r="A6" t="s">
        <v>148</v>
      </c>
    </row>
    <row r="7" ht="15">
      <c r="A7" t="s">
        <v>18</v>
      </c>
    </row>
    <row r="8" ht="15">
      <c r="A8" t="s">
        <v>19</v>
      </c>
    </row>
    <row r="9" ht="15">
      <c r="A9" t="s">
        <v>21</v>
      </c>
    </row>
    <row r="10" ht="15">
      <c r="A10" t="s">
        <v>24</v>
      </c>
    </row>
    <row r="11" ht="15">
      <c r="A11" t="s">
        <v>27</v>
      </c>
    </row>
    <row r="12" ht="15">
      <c r="A12" t="s">
        <v>170</v>
      </c>
    </row>
    <row r="13" ht="15">
      <c r="A13" t="s">
        <v>31</v>
      </c>
    </row>
    <row r="14" ht="15">
      <c r="A14" t="s">
        <v>34</v>
      </c>
    </row>
    <row r="15" ht="15">
      <c r="A15" t="s">
        <v>35</v>
      </c>
    </row>
    <row r="16" ht="15">
      <c r="A16" t="s">
        <v>38</v>
      </c>
    </row>
    <row r="17" ht="15">
      <c r="A17" t="s">
        <v>39</v>
      </c>
    </row>
    <row r="18" ht="15">
      <c r="A18" t="s">
        <v>41</v>
      </c>
    </row>
    <row r="19" ht="15">
      <c r="A19" t="s">
        <v>42</v>
      </c>
    </row>
    <row r="20" ht="15">
      <c r="A20" t="s">
        <v>43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  <row r="24" ht="15">
      <c r="A24" t="s">
        <v>49</v>
      </c>
    </row>
    <row r="25" ht="15">
      <c r="A25" t="s">
        <v>52</v>
      </c>
    </row>
    <row r="26" ht="15">
      <c r="A26" t="s">
        <v>54</v>
      </c>
    </row>
    <row r="27" ht="15">
      <c r="A27" t="s">
        <v>55</v>
      </c>
    </row>
    <row r="28" ht="15">
      <c r="A28" t="s">
        <v>56</v>
      </c>
    </row>
    <row r="29" ht="15">
      <c r="A29" t="s">
        <v>59</v>
      </c>
    </row>
    <row r="30" ht="15">
      <c r="A30" t="s">
        <v>60</v>
      </c>
    </row>
    <row r="31" ht="15">
      <c r="A31" t="s">
        <v>61</v>
      </c>
    </row>
    <row r="32" ht="15">
      <c r="A32" t="s">
        <v>64</v>
      </c>
    </row>
    <row r="33" ht="15">
      <c r="A33" t="s">
        <v>65</v>
      </c>
    </row>
    <row r="34" ht="15">
      <c r="A34" t="s">
        <v>66</v>
      </c>
    </row>
    <row r="35" ht="15">
      <c r="A35" t="s">
        <v>67</v>
      </c>
    </row>
    <row r="36" ht="15">
      <c r="A36" t="s">
        <v>68</v>
      </c>
    </row>
    <row r="37" ht="15">
      <c r="A37" t="s">
        <v>69</v>
      </c>
    </row>
    <row r="38" ht="15">
      <c r="A38" t="s">
        <v>70</v>
      </c>
    </row>
    <row r="39" ht="15">
      <c r="A39" t="s">
        <v>72</v>
      </c>
    </row>
    <row r="40" ht="15">
      <c r="A40" t="s">
        <v>73</v>
      </c>
    </row>
    <row r="41" ht="15">
      <c r="A41" t="s">
        <v>74</v>
      </c>
    </row>
    <row r="42" ht="15">
      <c r="A42" t="s">
        <v>75</v>
      </c>
    </row>
    <row r="43" ht="15">
      <c r="A43" t="s">
        <v>76</v>
      </c>
    </row>
    <row r="44" ht="15">
      <c r="A44" t="s">
        <v>77</v>
      </c>
    </row>
    <row r="45" ht="15">
      <c r="A45" t="s">
        <v>78</v>
      </c>
    </row>
    <row r="46" ht="15">
      <c r="A46" t="s">
        <v>79</v>
      </c>
    </row>
    <row r="47" ht="15">
      <c r="A47" t="s">
        <v>80</v>
      </c>
    </row>
    <row r="48" ht="15">
      <c r="A48" t="s">
        <v>81</v>
      </c>
    </row>
    <row r="49" ht="15">
      <c r="A49" t="s">
        <v>82</v>
      </c>
    </row>
    <row r="50" ht="15">
      <c r="A50" t="s">
        <v>84</v>
      </c>
    </row>
    <row r="51" ht="15">
      <c r="A51" t="s">
        <v>85</v>
      </c>
    </row>
    <row r="52" ht="15">
      <c r="A52" t="s">
        <v>86</v>
      </c>
    </row>
    <row r="53" ht="15">
      <c r="A53" t="s">
        <v>87</v>
      </c>
    </row>
    <row r="54" ht="15">
      <c r="A54" t="s">
        <v>88</v>
      </c>
    </row>
    <row r="55" ht="15">
      <c r="A55" t="s">
        <v>89</v>
      </c>
    </row>
    <row r="56" ht="15">
      <c r="A56" t="s">
        <v>90</v>
      </c>
    </row>
    <row r="57" ht="15">
      <c r="A57" t="s">
        <v>91</v>
      </c>
    </row>
    <row r="58" ht="15">
      <c r="A58" t="s">
        <v>92</v>
      </c>
    </row>
    <row r="59" ht="15">
      <c r="A59" t="s">
        <v>93</v>
      </c>
    </row>
    <row r="60" ht="15">
      <c r="A60" t="s">
        <v>94</v>
      </c>
    </row>
    <row r="61" ht="15">
      <c r="A61" t="s">
        <v>95</v>
      </c>
    </row>
    <row r="62" ht="15">
      <c r="A62" t="s">
        <v>96</v>
      </c>
    </row>
    <row r="63" ht="15">
      <c r="A63" t="s">
        <v>97</v>
      </c>
    </row>
    <row r="64" ht="15">
      <c r="A64" t="s">
        <v>98</v>
      </c>
    </row>
    <row r="65" ht="15">
      <c r="A65" t="s">
        <v>99</v>
      </c>
    </row>
    <row r="66" ht="15">
      <c r="A66" t="s">
        <v>100</v>
      </c>
    </row>
    <row r="67" ht="15">
      <c r="A67" t="s">
        <v>101</v>
      </c>
    </row>
    <row r="68" ht="15">
      <c r="A68" t="s">
        <v>102</v>
      </c>
    </row>
    <row r="69" ht="15">
      <c r="A69" t="s">
        <v>103</v>
      </c>
    </row>
    <row r="70" ht="15">
      <c r="A70" t="s">
        <v>104</v>
      </c>
    </row>
    <row r="71" ht="15">
      <c r="A71" t="s">
        <v>105</v>
      </c>
    </row>
    <row r="72" ht="15">
      <c r="A72" t="s">
        <v>107</v>
      </c>
    </row>
    <row r="73" ht="15">
      <c r="A73" t="s">
        <v>109</v>
      </c>
    </row>
    <row r="74" ht="15">
      <c r="A74" t="s">
        <v>110</v>
      </c>
    </row>
    <row r="75" ht="15">
      <c r="A75" t="s">
        <v>111</v>
      </c>
    </row>
    <row r="76" ht="15">
      <c r="A76" t="s">
        <v>112</v>
      </c>
    </row>
    <row r="77" ht="15">
      <c r="A77" t="s">
        <v>113</v>
      </c>
    </row>
    <row r="78" ht="15">
      <c r="A78" t="s">
        <v>114</v>
      </c>
    </row>
    <row r="79" ht="15">
      <c r="A79" t="s">
        <v>115</v>
      </c>
    </row>
    <row r="80" ht="15">
      <c r="A80" t="s">
        <v>116</v>
      </c>
    </row>
    <row r="81" ht="15">
      <c r="A81" t="s">
        <v>117</v>
      </c>
    </row>
    <row r="82" ht="15">
      <c r="A82" t="s">
        <v>118</v>
      </c>
    </row>
    <row r="83" ht="15">
      <c r="A83" t="s">
        <v>119</v>
      </c>
    </row>
    <row r="84" ht="15">
      <c r="A84" t="s">
        <v>120</v>
      </c>
    </row>
    <row r="85" ht="15">
      <c r="A85" t="s">
        <v>121</v>
      </c>
    </row>
    <row r="86" ht="15">
      <c r="A86" t="s">
        <v>122</v>
      </c>
    </row>
    <row r="87" ht="15">
      <c r="A87" t="s">
        <v>124</v>
      </c>
    </row>
    <row r="88" ht="15">
      <c r="A88" t="s">
        <v>125</v>
      </c>
    </row>
    <row r="89" ht="15">
      <c r="A89" t="s">
        <v>95</v>
      </c>
    </row>
    <row r="90" ht="15">
      <c r="A90" t="s">
        <v>127</v>
      </c>
    </row>
    <row r="91" ht="15">
      <c r="A91" t="s">
        <v>128</v>
      </c>
    </row>
    <row r="92" ht="15">
      <c r="A92" t="s">
        <v>129</v>
      </c>
    </row>
    <row r="93" ht="15">
      <c r="A93" t="s">
        <v>130</v>
      </c>
    </row>
    <row r="94" ht="15">
      <c r="A94" t="s">
        <v>131</v>
      </c>
    </row>
    <row r="95" ht="15">
      <c r="A95" t="s">
        <v>133</v>
      </c>
    </row>
    <row r="96" ht="15">
      <c r="A96" t="s">
        <v>134</v>
      </c>
    </row>
    <row r="97" ht="15">
      <c r="A97" t="s">
        <v>135</v>
      </c>
    </row>
    <row r="98" ht="15">
      <c r="A98" t="s">
        <v>136</v>
      </c>
    </row>
    <row r="99" ht="15">
      <c r="A99" t="s">
        <v>137</v>
      </c>
    </row>
    <row r="100" ht="15">
      <c r="A100" t="s">
        <v>138</v>
      </c>
    </row>
    <row r="101" ht="15">
      <c r="A101" t="s">
        <v>139</v>
      </c>
    </row>
    <row r="102" ht="15">
      <c r="A102" t="s">
        <v>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8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" sqref="D3"/>
    </sheetView>
  </sheetViews>
  <sheetFormatPr defaultColWidth="9.140625" defaultRowHeight="15"/>
  <cols>
    <col min="1" max="1" width="9.140625" style="46" customWidth="1"/>
    <col min="2" max="2" width="10.140625" style="46" customWidth="1"/>
    <col min="3" max="3" width="43.421875" style="51" customWidth="1"/>
    <col min="4" max="4" width="22.57421875" style="46" customWidth="1"/>
    <col min="5" max="5" width="17.421875" style="55" customWidth="1"/>
    <col min="6" max="7" width="14.421875" style="55" customWidth="1"/>
    <col min="8" max="10" width="14.28125" style="46" customWidth="1"/>
    <col min="11" max="11" width="11.57421875" style="46" customWidth="1"/>
    <col min="12" max="13" width="12.421875" style="46" customWidth="1"/>
    <col min="14" max="14" width="14.00390625" style="46" customWidth="1"/>
    <col min="15" max="15" width="16.28125" style="46" customWidth="1"/>
    <col min="16" max="16" width="18.140625" style="46" customWidth="1"/>
    <col min="17" max="18" width="12.421875" style="46" customWidth="1"/>
    <col min="19" max="19" width="17.421875" style="46" customWidth="1"/>
    <col min="20" max="20" width="17.00390625" style="46" customWidth="1"/>
    <col min="21" max="16384" width="9.140625" style="1" customWidth="1"/>
  </cols>
  <sheetData>
    <row r="1" spans="1:20" s="3" customFormat="1" ht="54.75" customHeight="1">
      <c r="A1" s="74" t="s">
        <v>224</v>
      </c>
      <c r="B1" s="75"/>
      <c r="C1" s="81" t="s">
        <v>1</v>
      </c>
      <c r="D1" s="83" t="s">
        <v>2</v>
      </c>
      <c r="E1" s="85" t="s">
        <v>3</v>
      </c>
      <c r="F1" s="44" t="s">
        <v>4</v>
      </c>
      <c r="G1" s="45"/>
      <c r="H1" s="76"/>
      <c r="I1" s="44" t="s">
        <v>5</v>
      </c>
      <c r="J1" s="45"/>
      <c r="K1" s="76"/>
      <c r="L1" s="44" t="s">
        <v>6</v>
      </c>
      <c r="M1" s="45"/>
      <c r="N1" s="76"/>
      <c r="O1" s="77" t="s">
        <v>7</v>
      </c>
      <c r="P1" s="78"/>
      <c r="Q1" s="79" t="s">
        <v>8</v>
      </c>
      <c r="R1" s="80"/>
      <c r="S1" s="79" t="s">
        <v>9</v>
      </c>
      <c r="T1" s="80"/>
    </row>
    <row r="2" spans="1:20" s="5" customFormat="1" ht="42" customHeight="1">
      <c r="A2" s="6" t="s">
        <v>225</v>
      </c>
      <c r="B2" s="6" t="s">
        <v>10</v>
      </c>
      <c r="C2" s="82"/>
      <c r="D2" s="84"/>
      <c r="E2" s="86"/>
      <c r="F2" s="6">
        <v>2016</v>
      </c>
      <c r="G2" s="6" t="s">
        <v>10</v>
      </c>
      <c r="H2" s="6" t="s">
        <v>223</v>
      </c>
      <c r="I2" s="6">
        <v>2016</v>
      </c>
      <c r="J2" s="6" t="s">
        <v>10</v>
      </c>
      <c r="K2" s="6" t="s">
        <v>223</v>
      </c>
      <c r="L2" s="6">
        <v>2016</v>
      </c>
      <c r="M2" s="6" t="s">
        <v>10</v>
      </c>
      <c r="N2" s="6" t="s">
        <v>223</v>
      </c>
      <c r="O2" s="6">
        <v>2016</v>
      </c>
      <c r="P2" s="6" t="s">
        <v>10</v>
      </c>
      <c r="Q2" s="6">
        <v>2016</v>
      </c>
      <c r="R2" s="6" t="s">
        <v>10</v>
      </c>
      <c r="S2" s="6">
        <v>2016</v>
      </c>
      <c r="T2" s="6" t="s">
        <v>10</v>
      </c>
    </row>
    <row r="3" spans="1:20" ht="109.5" customHeight="1">
      <c r="A3" s="12">
        <v>1</v>
      </c>
      <c r="B3" s="39">
        <v>1</v>
      </c>
      <c r="C3" s="57" t="s">
        <v>152</v>
      </c>
      <c r="D3" s="14" t="s">
        <v>11</v>
      </c>
      <c r="E3" s="14" t="s">
        <v>217</v>
      </c>
      <c r="F3" s="14">
        <v>55012.441</v>
      </c>
      <c r="G3" s="14">
        <v>47803.46600000001</v>
      </c>
      <c r="H3" s="40">
        <f>F3/G3*100-100</f>
        <v>15.080444166956426</v>
      </c>
      <c r="I3" s="14">
        <v>3429.962</v>
      </c>
      <c r="J3" s="14">
        <v>1278.895</v>
      </c>
      <c r="K3" s="40">
        <f>I3/J3*100-100</f>
        <v>168.19731095985208</v>
      </c>
      <c r="L3" s="14">
        <v>7080.353</v>
      </c>
      <c r="M3" s="14">
        <v>4555.125000000001</v>
      </c>
      <c r="N3" s="40">
        <f>L3/M3*100-100</f>
        <v>55.43707362586093</v>
      </c>
      <c r="O3" s="14">
        <v>46782.537000000004</v>
      </c>
      <c r="P3" s="14">
        <v>52527.526</v>
      </c>
      <c r="Q3" s="14">
        <v>39680.962</v>
      </c>
      <c r="R3" s="14">
        <v>40822.287</v>
      </c>
      <c r="S3" s="14">
        <v>50470.468</v>
      </c>
      <c r="T3" s="14">
        <v>54221.754</v>
      </c>
    </row>
    <row r="4" spans="1:20" ht="96" customHeight="1">
      <c r="A4" s="12">
        <v>2</v>
      </c>
      <c r="B4" s="39">
        <v>2</v>
      </c>
      <c r="C4" s="57" t="s">
        <v>189</v>
      </c>
      <c r="D4" s="14" t="s">
        <v>13</v>
      </c>
      <c r="E4" s="14" t="s">
        <v>14</v>
      </c>
      <c r="F4" s="14">
        <v>43256.0439999999</v>
      </c>
      <c r="G4" s="14">
        <v>15878.627</v>
      </c>
      <c r="H4" s="40">
        <f>F4/G4*100-100</f>
        <v>172.4167775967021</v>
      </c>
      <c r="I4" s="14">
        <v>-308.1230000000001</v>
      </c>
      <c r="J4" s="14">
        <v>-7960.303</v>
      </c>
      <c r="K4" s="40">
        <f aca="true" t="shared" si="0" ref="K4:K66">I4/J4*100-100</f>
        <v>-96.12925538135923</v>
      </c>
      <c r="L4" s="14">
        <v>8210.703000000001</v>
      </c>
      <c r="M4" s="14">
        <v>-6523.549</v>
      </c>
      <c r="N4" s="40" t="s">
        <v>215</v>
      </c>
      <c r="O4" s="14">
        <v>48188.827</v>
      </c>
      <c r="P4" s="14">
        <v>44862.062000000005</v>
      </c>
      <c r="Q4" s="14">
        <v>33645.195999999996</v>
      </c>
      <c r="R4" s="14">
        <v>27330.563000000002</v>
      </c>
      <c r="S4" s="14">
        <v>41311.434</v>
      </c>
      <c r="T4" s="14">
        <v>35250.479</v>
      </c>
    </row>
    <row r="5" spans="1:20" ht="105.75" customHeight="1">
      <c r="A5" s="12">
        <v>3</v>
      </c>
      <c r="B5" s="39">
        <v>6</v>
      </c>
      <c r="C5" s="57" t="s">
        <v>19</v>
      </c>
      <c r="D5" s="14" t="s">
        <v>20</v>
      </c>
      <c r="E5" s="13" t="s">
        <v>14</v>
      </c>
      <c r="F5" s="14">
        <v>25539.157</v>
      </c>
      <c r="G5" s="14">
        <v>16435.379</v>
      </c>
      <c r="H5" s="40">
        <f aca="true" t="shared" si="1" ref="H5:H67">F5/G5*100-100</f>
        <v>55.391348139887725</v>
      </c>
      <c r="I5" s="14">
        <v>214.669</v>
      </c>
      <c r="J5" s="14">
        <v>-139.61900000000003</v>
      </c>
      <c r="K5" s="40" t="s">
        <v>215</v>
      </c>
      <c r="L5" s="14">
        <v>1423.846</v>
      </c>
      <c r="M5" s="14">
        <v>681.653</v>
      </c>
      <c r="N5" s="40">
        <f aca="true" t="shared" si="2" ref="N5:N66">L5/M5*100-100</f>
        <v>108.88135165546106</v>
      </c>
      <c r="O5" s="14">
        <v>7978.825</v>
      </c>
      <c r="P5" s="14">
        <v>6376.337</v>
      </c>
      <c r="Q5" s="14">
        <v>11013.276</v>
      </c>
      <c r="R5" s="14">
        <v>8895.074</v>
      </c>
      <c r="S5" s="14">
        <v>13224.327</v>
      </c>
      <c r="T5" s="14">
        <v>11075.231</v>
      </c>
    </row>
    <row r="6" spans="1:20" ht="31.5">
      <c r="A6" s="12">
        <v>4</v>
      </c>
      <c r="B6" s="39" t="s">
        <v>215</v>
      </c>
      <c r="C6" s="57" t="s">
        <v>196</v>
      </c>
      <c r="D6" s="12"/>
      <c r="E6" s="41" t="s">
        <v>26</v>
      </c>
      <c r="F6" s="14">
        <v>21220.92</v>
      </c>
      <c r="G6" s="14">
        <v>21410.01</v>
      </c>
      <c r="H6" s="40">
        <f t="shared" si="1"/>
        <v>-0.8831850148598761</v>
      </c>
      <c r="I6" s="14">
        <v>62.54</v>
      </c>
      <c r="J6" s="14">
        <v>102.49</v>
      </c>
      <c r="K6" s="40">
        <f t="shared" si="0"/>
        <v>-38.97941262562201</v>
      </c>
      <c r="L6" s="14">
        <v>141.34</v>
      </c>
      <c r="M6" s="14">
        <v>184.34</v>
      </c>
      <c r="N6" s="40">
        <f t="shared" si="2"/>
        <v>-23.32646197244223</v>
      </c>
      <c r="O6" s="14">
        <v>1316.42</v>
      </c>
      <c r="P6" s="14">
        <v>683.23</v>
      </c>
      <c r="Q6" s="14">
        <v>1644.96</v>
      </c>
      <c r="R6" s="14">
        <v>862.66</v>
      </c>
      <c r="S6" s="14">
        <v>1645.51</v>
      </c>
      <c r="T6" s="14">
        <v>933.3</v>
      </c>
    </row>
    <row r="7" spans="1:20" ht="31.5">
      <c r="A7" s="12">
        <v>5</v>
      </c>
      <c r="B7" s="39">
        <v>5</v>
      </c>
      <c r="C7" s="57" t="s">
        <v>18</v>
      </c>
      <c r="D7" s="14"/>
      <c r="E7" s="13" t="s">
        <v>14</v>
      </c>
      <c r="F7" s="14">
        <v>16433.77</v>
      </c>
      <c r="G7" s="14">
        <v>17429.670000000002</v>
      </c>
      <c r="H7" s="40">
        <f t="shared" si="1"/>
        <v>-5.713820169859801</v>
      </c>
      <c r="I7" s="14">
        <v>398.62</v>
      </c>
      <c r="J7" s="14">
        <v>561.57</v>
      </c>
      <c r="K7" s="40">
        <f t="shared" si="0"/>
        <v>-29.016863436437134</v>
      </c>
      <c r="L7" s="14">
        <v>2405.21</v>
      </c>
      <c r="M7" s="14">
        <v>3007.1</v>
      </c>
      <c r="N7" s="40">
        <f t="shared" si="2"/>
        <v>-20.01562967643244</v>
      </c>
      <c r="O7" s="14">
        <v>5265.14</v>
      </c>
      <c r="P7" s="14">
        <v>4012.4900000000002</v>
      </c>
      <c r="Q7" s="14">
        <v>5268.26</v>
      </c>
      <c r="R7" s="14">
        <v>5040.5</v>
      </c>
      <c r="S7" s="14">
        <v>13011.15</v>
      </c>
      <c r="T7" s="14">
        <v>10915.21</v>
      </c>
    </row>
    <row r="8" spans="1:20" ht="147" customHeight="1">
      <c r="A8" s="12">
        <v>6</v>
      </c>
      <c r="B8" s="39">
        <v>9</v>
      </c>
      <c r="C8" s="57" t="s">
        <v>27</v>
      </c>
      <c r="D8" s="41" t="s">
        <v>28</v>
      </c>
      <c r="E8" s="14" t="s">
        <v>217</v>
      </c>
      <c r="F8" s="14">
        <v>16142.984</v>
      </c>
      <c r="G8" s="14">
        <v>13750.955</v>
      </c>
      <c r="H8" s="40">
        <f t="shared" si="1"/>
        <v>17.395366358191126</v>
      </c>
      <c r="I8" s="14">
        <v>58.602999999999994</v>
      </c>
      <c r="J8" s="14">
        <v>131.121</v>
      </c>
      <c r="K8" s="40">
        <f t="shared" si="0"/>
        <v>-55.30616758566516</v>
      </c>
      <c r="L8" s="14">
        <v>562.881</v>
      </c>
      <c r="M8" s="14">
        <v>612.3050000000001</v>
      </c>
      <c r="N8" s="40">
        <f t="shared" si="2"/>
        <v>-8.071794285527659</v>
      </c>
      <c r="O8" s="14">
        <v>5633.778</v>
      </c>
      <c r="P8" s="14">
        <v>6370.891</v>
      </c>
      <c r="Q8" s="14">
        <v>4842.243</v>
      </c>
      <c r="R8" s="14">
        <v>4995.634</v>
      </c>
      <c r="S8" s="14">
        <v>14922.487</v>
      </c>
      <c r="T8" s="14">
        <v>8595.625</v>
      </c>
    </row>
    <row r="9" spans="1:20" ht="126.75" customHeight="1">
      <c r="A9" s="12">
        <v>7</v>
      </c>
      <c r="B9" s="39">
        <v>3</v>
      </c>
      <c r="C9" s="57" t="s">
        <v>169</v>
      </c>
      <c r="D9" s="14" t="s">
        <v>15</v>
      </c>
      <c r="E9" s="14" t="s">
        <v>16</v>
      </c>
      <c r="F9" s="14">
        <f>10953.602+3024.56</f>
        <v>13978.162</v>
      </c>
      <c r="G9" s="14">
        <f>18568.482+2458.01</f>
        <v>21026.492</v>
      </c>
      <c r="H9" s="40">
        <f t="shared" si="1"/>
        <v>-33.52118841316944</v>
      </c>
      <c r="I9" s="14">
        <f>324.121+0.22</f>
        <v>324.341</v>
      </c>
      <c r="J9" s="14">
        <f>265.173+12.39</f>
        <v>277.563</v>
      </c>
      <c r="K9" s="40">
        <f t="shared" si="0"/>
        <v>16.85311082529013</v>
      </c>
      <c r="L9" s="14">
        <f>815.131+5.03</f>
        <v>820.161</v>
      </c>
      <c r="M9" s="14">
        <f>844.812+3.67</f>
        <v>848.482</v>
      </c>
      <c r="N9" s="40">
        <f t="shared" si="2"/>
        <v>-3.3378433484740953</v>
      </c>
      <c r="O9" s="14">
        <f>5320.434+1904.1</f>
        <v>7224.534</v>
      </c>
      <c r="P9" s="14">
        <f>6145.317+339.24</f>
        <v>6484.557</v>
      </c>
      <c r="Q9" s="14">
        <f>4425.59+772.53</f>
        <v>5198.12</v>
      </c>
      <c r="R9" s="14">
        <f>3555.705+199.28</f>
        <v>3754.985</v>
      </c>
      <c r="S9" s="14">
        <f>6685.299+1936.37</f>
        <v>8621.669</v>
      </c>
      <c r="T9" s="14">
        <f>7067.559+349.57</f>
        <v>7417.129</v>
      </c>
    </row>
    <row r="10" spans="1:20" ht="96.75" customHeight="1">
      <c r="A10" s="12">
        <v>8</v>
      </c>
      <c r="B10" s="39">
        <v>4</v>
      </c>
      <c r="C10" s="57" t="s">
        <v>148</v>
      </c>
      <c r="D10" s="14"/>
      <c r="E10" s="13" t="s">
        <v>218</v>
      </c>
      <c r="F10" s="14">
        <v>13067.93</v>
      </c>
      <c r="G10" s="14">
        <v>18165.14</v>
      </c>
      <c r="H10" s="40">
        <f t="shared" si="1"/>
        <v>-28.060394800150178</v>
      </c>
      <c r="I10" s="14">
        <v>10.46</v>
      </c>
      <c r="J10" s="14">
        <v>28.98</v>
      </c>
      <c r="K10" s="40">
        <f t="shared" si="0"/>
        <v>-63.90614216701173</v>
      </c>
      <c r="L10" s="14">
        <v>269.64</v>
      </c>
      <c r="M10" s="14">
        <v>498.78</v>
      </c>
      <c r="N10" s="40">
        <f t="shared" si="2"/>
        <v>-45.94009382894262</v>
      </c>
      <c r="O10" s="14">
        <v>9384.71</v>
      </c>
      <c r="P10" s="14">
        <v>10197.88</v>
      </c>
      <c r="Q10" s="14">
        <v>4398.3</v>
      </c>
      <c r="R10" s="14">
        <v>5851.99</v>
      </c>
      <c r="S10" s="14">
        <v>12104.38</v>
      </c>
      <c r="T10" s="14">
        <v>14205.8</v>
      </c>
    </row>
    <row r="11" spans="1:20" ht="52.5" customHeight="1">
      <c r="A11" s="12">
        <v>9</v>
      </c>
      <c r="B11" s="39">
        <v>14</v>
      </c>
      <c r="C11" s="57" t="s">
        <v>38</v>
      </c>
      <c r="D11" s="14"/>
      <c r="E11" s="13" t="s">
        <v>14</v>
      </c>
      <c r="F11" s="14">
        <v>12201.33</v>
      </c>
      <c r="G11" s="14">
        <v>7589.09</v>
      </c>
      <c r="H11" s="40">
        <f t="shared" si="1"/>
        <v>60.77461197587587</v>
      </c>
      <c r="I11" s="14">
        <v>58.63</v>
      </c>
      <c r="J11" s="14">
        <v>20.07</v>
      </c>
      <c r="K11" s="40">
        <f t="shared" si="0"/>
        <v>192.12755356253115</v>
      </c>
      <c r="L11" s="14">
        <v>517.82</v>
      </c>
      <c r="M11" s="14">
        <v>139.77</v>
      </c>
      <c r="N11" s="40">
        <f t="shared" si="2"/>
        <v>270.48007440795595</v>
      </c>
      <c r="O11" s="14">
        <v>1710.49</v>
      </c>
      <c r="P11" s="14">
        <v>637.992</v>
      </c>
      <c r="Q11" s="14">
        <v>1425.43</v>
      </c>
      <c r="R11" s="14">
        <v>484.65</v>
      </c>
      <c r="S11" s="14">
        <v>2706.43</v>
      </c>
      <c r="T11" s="14">
        <v>1810.525</v>
      </c>
    </row>
    <row r="12" spans="1:20" ht="273" customHeight="1">
      <c r="A12" s="12">
        <v>10</v>
      </c>
      <c r="B12" s="39">
        <v>8</v>
      </c>
      <c r="C12" s="58" t="s">
        <v>24</v>
      </c>
      <c r="D12" s="14" t="s">
        <v>25</v>
      </c>
      <c r="E12" s="14" t="s">
        <v>26</v>
      </c>
      <c r="F12" s="14">
        <v>11327.791000000001</v>
      </c>
      <c r="G12" s="14">
        <v>13903.439</v>
      </c>
      <c r="H12" s="40">
        <f t="shared" si="1"/>
        <v>-18.5252583911074</v>
      </c>
      <c r="I12" s="14">
        <v>395.044</v>
      </c>
      <c r="J12" s="14">
        <v>442.335</v>
      </c>
      <c r="K12" s="40">
        <f t="shared" si="0"/>
        <v>-10.69121819435496</v>
      </c>
      <c r="L12" s="14">
        <v>1064.2559999999999</v>
      </c>
      <c r="M12" s="14">
        <v>1123.965</v>
      </c>
      <c r="N12" s="40">
        <f t="shared" si="2"/>
        <v>-5.312354032376447</v>
      </c>
      <c r="O12" s="14">
        <v>3732.258</v>
      </c>
      <c r="P12" s="14">
        <v>3299.1220000000003</v>
      </c>
      <c r="Q12" s="14">
        <v>6453.3859999999995</v>
      </c>
      <c r="R12" s="14">
        <v>8239.837000000001</v>
      </c>
      <c r="S12" s="14">
        <v>9961.543999999998</v>
      </c>
      <c r="T12" s="14">
        <v>11413.047999999999</v>
      </c>
    </row>
    <row r="13" spans="1:20" ht="93" customHeight="1">
      <c r="A13" s="12">
        <v>11</v>
      </c>
      <c r="B13" s="39">
        <v>17</v>
      </c>
      <c r="C13" s="57" t="s">
        <v>42</v>
      </c>
      <c r="D13" s="14"/>
      <c r="E13" s="13" t="s">
        <v>14</v>
      </c>
      <c r="F13" s="14">
        <v>10880.9</v>
      </c>
      <c r="G13" s="14">
        <v>6462.39</v>
      </c>
      <c r="H13" s="40">
        <f t="shared" si="1"/>
        <v>68.372691836921</v>
      </c>
      <c r="I13" s="14">
        <v>243.82</v>
      </c>
      <c r="J13" s="14">
        <v>245.35</v>
      </c>
      <c r="K13" s="40">
        <f t="shared" si="0"/>
        <v>-0.6235989402893836</v>
      </c>
      <c r="L13" s="14">
        <v>1025.23</v>
      </c>
      <c r="M13" s="14">
        <v>788.61</v>
      </c>
      <c r="N13" s="40">
        <f t="shared" si="2"/>
        <v>30.004691799495333</v>
      </c>
      <c r="O13" s="14">
        <v>1848.41</v>
      </c>
      <c r="P13" s="14">
        <v>1527.968</v>
      </c>
      <c r="Q13" s="14">
        <v>1960.87</v>
      </c>
      <c r="R13" s="14">
        <v>1572.981</v>
      </c>
      <c r="S13" s="14">
        <v>6001.83</v>
      </c>
      <c r="T13" s="14">
        <v>10340.814</v>
      </c>
    </row>
    <row r="14" spans="1:20" ht="91.5" customHeight="1">
      <c r="A14" s="12">
        <v>12</v>
      </c>
      <c r="B14" s="39">
        <v>10</v>
      </c>
      <c r="C14" s="57" t="s">
        <v>230</v>
      </c>
      <c r="D14" s="14" t="s">
        <v>29</v>
      </c>
      <c r="E14" s="13" t="s">
        <v>219</v>
      </c>
      <c r="F14" s="14">
        <v>10727.771</v>
      </c>
      <c r="G14" s="14">
        <v>13538.932</v>
      </c>
      <c r="H14" s="40">
        <f t="shared" si="1"/>
        <v>-20.763535853492726</v>
      </c>
      <c r="I14" s="14">
        <v>232.44500000000002</v>
      </c>
      <c r="J14" s="14">
        <v>673.0079999999999</v>
      </c>
      <c r="K14" s="40">
        <f t="shared" si="0"/>
        <v>-65.46177757173763</v>
      </c>
      <c r="L14" s="14">
        <v>896.0039999999999</v>
      </c>
      <c r="M14" s="14">
        <v>2196.659</v>
      </c>
      <c r="N14" s="40">
        <f t="shared" si="2"/>
        <v>-59.210601190262125</v>
      </c>
      <c r="O14" s="14">
        <v>3400.902</v>
      </c>
      <c r="P14" s="14">
        <v>4336.303</v>
      </c>
      <c r="Q14" s="14">
        <v>3189.263</v>
      </c>
      <c r="R14" s="14">
        <v>3870.235</v>
      </c>
      <c r="S14" s="14">
        <v>5881.4</v>
      </c>
      <c r="T14" s="14">
        <v>6373.745</v>
      </c>
    </row>
    <row r="15" spans="1:20" ht="79.5" customHeight="1">
      <c r="A15" s="12">
        <v>13</v>
      </c>
      <c r="B15" s="39">
        <v>7</v>
      </c>
      <c r="C15" s="57" t="s">
        <v>21</v>
      </c>
      <c r="D15" s="14" t="s">
        <v>22</v>
      </c>
      <c r="E15" s="13" t="s">
        <v>220</v>
      </c>
      <c r="F15" s="14">
        <v>9858.15</v>
      </c>
      <c r="G15" s="14">
        <v>11264.720000000001</v>
      </c>
      <c r="H15" s="40">
        <f t="shared" si="1"/>
        <v>-12.48650654432602</v>
      </c>
      <c r="I15" s="14">
        <v>-966.7800000000001</v>
      </c>
      <c r="J15" s="14">
        <v>-849.47</v>
      </c>
      <c r="K15" s="40">
        <f t="shared" si="0"/>
        <v>13.80978727912698</v>
      </c>
      <c r="L15" s="14">
        <v>-627.57</v>
      </c>
      <c r="M15" s="14">
        <v>143.5</v>
      </c>
      <c r="N15" s="40">
        <f t="shared" si="2"/>
        <v>-537.3310104529617</v>
      </c>
      <c r="O15" s="14">
        <v>23529.04</v>
      </c>
      <c r="P15" s="14">
        <v>20482.89</v>
      </c>
      <c r="Q15" s="14">
        <v>13009.64</v>
      </c>
      <c r="R15" s="14">
        <v>11894.675</v>
      </c>
      <c r="S15" s="14">
        <v>20856.100000000002</v>
      </c>
      <c r="T15" s="14">
        <v>17997.977</v>
      </c>
    </row>
    <row r="16" spans="1:20" ht="31.5">
      <c r="A16" s="12">
        <v>14</v>
      </c>
      <c r="B16" s="39">
        <v>47</v>
      </c>
      <c r="C16" s="57" t="s">
        <v>82</v>
      </c>
      <c r="D16" s="14" t="s">
        <v>83</v>
      </c>
      <c r="E16" s="13" t="s">
        <v>14</v>
      </c>
      <c r="F16" s="14">
        <v>8629.969</v>
      </c>
      <c r="G16" s="14">
        <v>2697.165</v>
      </c>
      <c r="H16" s="40">
        <f t="shared" si="1"/>
        <v>219.96444414783667</v>
      </c>
      <c r="I16" s="14">
        <v>-562.629</v>
      </c>
      <c r="J16" s="14">
        <v>678.158</v>
      </c>
      <c r="K16" s="40">
        <f t="shared" si="0"/>
        <v>-182.9642944564541</v>
      </c>
      <c r="L16" s="14">
        <v>1001.124</v>
      </c>
      <c r="M16" s="14">
        <v>-769.596</v>
      </c>
      <c r="N16" s="40" t="s">
        <v>215</v>
      </c>
      <c r="O16" s="14">
        <v>4634.684</v>
      </c>
      <c r="P16" s="14">
        <v>2585.395</v>
      </c>
      <c r="Q16" s="14">
        <v>4634.684</v>
      </c>
      <c r="R16" s="14">
        <v>1993.687</v>
      </c>
      <c r="S16" s="14">
        <v>4555.394</v>
      </c>
      <c r="T16" s="14">
        <v>3624.927</v>
      </c>
    </row>
    <row r="17" spans="1:20" ht="31.5">
      <c r="A17" s="12">
        <v>15</v>
      </c>
      <c r="B17" s="39">
        <v>15</v>
      </c>
      <c r="C17" s="59" t="s">
        <v>39</v>
      </c>
      <c r="D17" s="14" t="s">
        <v>40</v>
      </c>
      <c r="E17" s="13" t="s">
        <v>14</v>
      </c>
      <c r="F17" s="14">
        <v>7518.0599999999995</v>
      </c>
      <c r="G17" s="14">
        <v>7437.1</v>
      </c>
      <c r="H17" s="40">
        <f t="shared" si="1"/>
        <v>1.0885963614849743</v>
      </c>
      <c r="I17" s="14">
        <v>85.12</v>
      </c>
      <c r="J17" s="14">
        <v>58.379999999999995</v>
      </c>
      <c r="K17" s="40">
        <f t="shared" si="0"/>
        <v>45.80335731414871</v>
      </c>
      <c r="L17" s="14">
        <v>130.07999999999998</v>
      </c>
      <c r="M17" s="14">
        <v>-241.16000000000003</v>
      </c>
      <c r="N17" s="40" t="s">
        <v>215</v>
      </c>
      <c r="O17" s="14">
        <v>4158.16</v>
      </c>
      <c r="P17" s="14">
        <v>4444.89</v>
      </c>
      <c r="Q17" s="14">
        <v>1893.75</v>
      </c>
      <c r="R17" s="14">
        <v>2727.602</v>
      </c>
      <c r="S17" s="14">
        <v>6728.139999999999</v>
      </c>
      <c r="T17" s="14">
        <v>6930.531</v>
      </c>
    </row>
    <row r="18" spans="1:256" ht="31.5">
      <c r="A18" s="12">
        <v>16</v>
      </c>
      <c r="B18" s="39">
        <v>99</v>
      </c>
      <c r="C18" s="57" t="s">
        <v>139</v>
      </c>
      <c r="D18" s="12"/>
      <c r="E18" s="14" t="s">
        <v>37</v>
      </c>
      <c r="F18" s="14">
        <v>7310.08</v>
      </c>
      <c r="G18" s="14">
        <v>1317.76</v>
      </c>
      <c r="H18" s="40">
        <f t="shared" si="1"/>
        <v>454.735308402137</v>
      </c>
      <c r="I18" s="14">
        <v>1850.27</v>
      </c>
      <c r="J18" s="14">
        <v>324.33</v>
      </c>
      <c r="K18" s="40">
        <f t="shared" si="0"/>
        <v>470.48993309283753</v>
      </c>
      <c r="L18" s="14">
        <v>2791.88</v>
      </c>
      <c r="M18" s="14">
        <v>481.45</v>
      </c>
      <c r="N18" s="40">
        <f t="shared" si="2"/>
        <v>479.8899158791153</v>
      </c>
      <c r="O18" s="14">
        <v>638.42</v>
      </c>
      <c r="P18" s="14">
        <v>643.293</v>
      </c>
      <c r="Q18" s="14">
        <v>532.3</v>
      </c>
      <c r="R18" s="14">
        <v>711.727</v>
      </c>
      <c r="S18" s="14">
        <v>2189.77</v>
      </c>
      <c r="T18" s="14">
        <v>810.583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0" ht="31.5">
      <c r="A19" s="12">
        <v>17</v>
      </c>
      <c r="B19" s="39">
        <v>16</v>
      </c>
      <c r="C19" s="57" t="s">
        <v>41</v>
      </c>
      <c r="D19" s="14"/>
      <c r="E19" s="13" t="s">
        <v>14</v>
      </c>
      <c r="F19" s="14">
        <v>6981.37</v>
      </c>
      <c r="G19" s="14">
        <v>7379.9</v>
      </c>
      <c r="H19" s="40">
        <f t="shared" si="1"/>
        <v>-5.400208674914282</v>
      </c>
      <c r="I19" s="14">
        <v>230.63</v>
      </c>
      <c r="J19" s="14">
        <v>1724.46</v>
      </c>
      <c r="K19" s="40">
        <f t="shared" si="0"/>
        <v>-86.62595827099499</v>
      </c>
      <c r="L19" s="14">
        <v>1890.96</v>
      </c>
      <c r="M19" s="14">
        <v>3182.42</v>
      </c>
      <c r="N19" s="40">
        <f t="shared" si="2"/>
        <v>-40.58106723813953</v>
      </c>
      <c r="O19" s="14">
        <v>876.66</v>
      </c>
      <c r="P19" s="14">
        <v>904.685</v>
      </c>
      <c r="Q19" s="14">
        <v>214.9</v>
      </c>
      <c r="R19" s="14">
        <v>378.79</v>
      </c>
      <c r="S19" s="14">
        <v>7786.63</v>
      </c>
      <c r="T19" s="14">
        <v>7422.765</v>
      </c>
    </row>
    <row r="20" spans="1:20" ht="31.5">
      <c r="A20" s="12">
        <v>18</v>
      </c>
      <c r="B20" s="12" t="s">
        <v>215</v>
      </c>
      <c r="C20" s="60" t="s">
        <v>229</v>
      </c>
      <c r="D20" s="12"/>
      <c r="E20" s="13" t="s">
        <v>160</v>
      </c>
      <c r="F20" s="12">
        <v>5640.43</v>
      </c>
      <c r="G20" s="12">
        <v>6596.683</v>
      </c>
      <c r="H20" s="40">
        <f t="shared" si="1"/>
        <v>-14.495967139848915</v>
      </c>
      <c r="I20" s="12">
        <v>922.222</v>
      </c>
      <c r="J20" s="12">
        <v>472.008</v>
      </c>
      <c r="K20" s="40">
        <f t="shared" si="0"/>
        <v>95.38270537787497</v>
      </c>
      <c r="L20" s="40" t="s">
        <v>215</v>
      </c>
      <c r="M20" s="40" t="s">
        <v>215</v>
      </c>
      <c r="N20" s="40" t="s">
        <v>215</v>
      </c>
      <c r="O20" s="12">
        <v>6120.479</v>
      </c>
      <c r="P20" s="12">
        <v>3348.989</v>
      </c>
      <c r="Q20" s="40" t="s">
        <v>215</v>
      </c>
      <c r="R20" s="40" t="s">
        <v>215</v>
      </c>
      <c r="S20" s="40" t="s">
        <v>215</v>
      </c>
      <c r="T20" s="40" t="s">
        <v>215</v>
      </c>
    </row>
    <row r="21" spans="1:20" ht="31.5">
      <c r="A21" s="12">
        <v>19</v>
      </c>
      <c r="B21" s="39">
        <v>12</v>
      </c>
      <c r="C21" s="57" t="s">
        <v>238</v>
      </c>
      <c r="D21" s="14"/>
      <c r="E21" s="13" t="s">
        <v>14</v>
      </c>
      <c r="F21" s="14">
        <v>6374.005</v>
      </c>
      <c r="G21" s="14">
        <v>10195.237</v>
      </c>
      <c r="H21" s="40">
        <f t="shared" si="1"/>
        <v>-37.480560775585694</v>
      </c>
      <c r="I21" s="14">
        <v>-19.952</v>
      </c>
      <c r="J21" s="14">
        <v>-166.669</v>
      </c>
      <c r="K21" s="40">
        <f t="shared" si="0"/>
        <v>-88.02896759445368</v>
      </c>
      <c r="L21" s="14">
        <v>502.241</v>
      </c>
      <c r="M21" s="14">
        <v>288.134</v>
      </c>
      <c r="N21" s="40">
        <f t="shared" si="2"/>
        <v>74.30813440968438</v>
      </c>
      <c r="O21" s="14">
        <v>6098.839</v>
      </c>
      <c r="P21" s="14">
        <v>3665.792</v>
      </c>
      <c r="Q21" s="14">
        <v>6141.771</v>
      </c>
      <c r="R21" s="14">
        <v>5900.275</v>
      </c>
      <c r="S21" s="14">
        <v>11027.025</v>
      </c>
      <c r="T21" s="14">
        <v>7756.077</v>
      </c>
    </row>
    <row r="22" spans="1:256" ht="31.5">
      <c r="A22" s="12">
        <v>20</v>
      </c>
      <c r="B22" s="12" t="s">
        <v>215</v>
      </c>
      <c r="C22" s="60" t="s">
        <v>228</v>
      </c>
      <c r="D22" s="12"/>
      <c r="E22" s="13" t="s">
        <v>160</v>
      </c>
      <c r="F22" s="12">
        <v>6202.87</v>
      </c>
      <c r="G22" s="12">
        <v>5362.1</v>
      </c>
      <c r="H22" s="40">
        <f t="shared" si="1"/>
        <v>15.679864232297035</v>
      </c>
      <c r="I22" s="40" t="s">
        <v>215</v>
      </c>
      <c r="J22" s="40" t="s">
        <v>215</v>
      </c>
      <c r="K22" s="40" t="s">
        <v>215</v>
      </c>
      <c r="L22" s="40" t="s">
        <v>215</v>
      </c>
      <c r="M22" s="40" t="s">
        <v>215</v>
      </c>
      <c r="N22" s="40" t="s">
        <v>215</v>
      </c>
      <c r="O22" s="40" t="s">
        <v>215</v>
      </c>
      <c r="P22" s="40" t="s">
        <v>215</v>
      </c>
      <c r="Q22" s="40" t="s">
        <v>215</v>
      </c>
      <c r="R22" s="40" t="s">
        <v>215</v>
      </c>
      <c r="S22" s="40" t="s">
        <v>215</v>
      </c>
      <c r="T22" s="40" t="s">
        <v>215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0" ht="31.5">
      <c r="A23" s="12">
        <v>21</v>
      </c>
      <c r="B23" s="39">
        <v>21</v>
      </c>
      <c r="C23" s="57" t="s">
        <v>47</v>
      </c>
      <c r="D23" s="14"/>
      <c r="E23" s="13" t="s">
        <v>48</v>
      </c>
      <c r="F23" s="14">
        <v>6194.92</v>
      </c>
      <c r="G23" s="14">
        <v>5798.37</v>
      </c>
      <c r="H23" s="40">
        <f t="shared" si="1"/>
        <v>6.838990957803674</v>
      </c>
      <c r="I23" s="14">
        <v>10.87</v>
      </c>
      <c r="J23" s="14">
        <v>48.14</v>
      </c>
      <c r="K23" s="40">
        <f t="shared" si="0"/>
        <v>-77.42002492729539</v>
      </c>
      <c r="L23" s="14">
        <v>1346.56</v>
      </c>
      <c r="M23" s="14">
        <v>1115.8</v>
      </c>
      <c r="N23" s="40">
        <f t="shared" si="2"/>
        <v>20.681125649758016</v>
      </c>
      <c r="O23" s="14">
        <v>7845.32</v>
      </c>
      <c r="P23" s="14">
        <v>3266.334</v>
      </c>
      <c r="Q23" s="14">
        <v>4935.55</v>
      </c>
      <c r="R23" s="14">
        <v>5186.832</v>
      </c>
      <c r="S23" s="14">
        <v>15086.63</v>
      </c>
      <c r="T23" s="14">
        <v>10437.936</v>
      </c>
    </row>
    <row r="24" spans="1:20" ht="31.5">
      <c r="A24" s="12">
        <v>22</v>
      </c>
      <c r="B24" s="39">
        <v>25</v>
      </c>
      <c r="C24" s="57" t="s">
        <v>55</v>
      </c>
      <c r="D24" s="14"/>
      <c r="E24" s="13" t="s">
        <v>14</v>
      </c>
      <c r="F24" s="14">
        <v>5527.031</v>
      </c>
      <c r="G24" s="14">
        <v>4903.191</v>
      </c>
      <c r="H24" s="40">
        <f t="shared" si="1"/>
        <v>12.723142949152916</v>
      </c>
      <c r="I24" s="14">
        <v>117.437</v>
      </c>
      <c r="J24" s="14">
        <v>395.191</v>
      </c>
      <c r="K24" s="40">
        <f t="shared" si="0"/>
        <v>-70.28348317648934</v>
      </c>
      <c r="L24" s="14">
        <v>631.221</v>
      </c>
      <c r="M24" s="14">
        <v>981.6</v>
      </c>
      <c r="N24" s="40">
        <f t="shared" si="2"/>
        <v>-35.694682151589234</v>
      </c>
      <c r="O24" s="14">
        <v>899.591</v>
      </c>
      <c r="P24" s="14">
        <v>1263.917</v>
      </c>
      <c r="Q24" s="14">
        <v>1183.141</v>
      </c>
      <c r="R24" s="14">
        <v>1801.878</v>
      </c>
      <c r="S24" s="14">
        <v>2588.848</v>
      </c>
      <c r="T24" s="14">
        <v>2843.722</v>
      </c>
    </row>
    <row r="25" spans="1:20" ht="31.5">
      <c r="A25" s="12">
        <v>23</v>
      </c>
      <c r="B25" s="39">
        <v>19</v>
      </c>
      <c r="C25" s="57" t="s">
        <v>45</v>
      </c>
      <c r="D25" s="14"/>
      <c r="E25" s="13" t="s">
        <v>37</v>
      </c>
      <c r="F25" s="14">
        <v>5182.21</v>
      </c>
      <c r="G25" s="14">
        <v>6181.31</v>
      </c>
      <c r="H25" s="40">
        <f t="shared" si="1"/>
        <v>-16.16324047815108</v>
      </c>
      <c r="I25" s="14">
        <v>10.25</v>
      </c>
      <c r="J25" s="14">
        <v>8.68</v>
      </c>
      <c r="K25" s="40">
        <f t="shared" si="0"/>
        <v>18.087557603686633</v>
      </c>
      <c r="L25" s="14">
        <v>653.17</v>
      </c>
      <c r="M25" s="14">
        <v>732.19</v>
      </c>
      <c r="N25" s="40">
        <f t="shared" si="2"/>
        <v>-10.792280692170081</v>
      </c>
      <c r="O25" s="14">
        <v>3101.2</v>
      </c>
      <c r="P25" s="14">
        <v>2888.771</v>
      </c>
      <c r="Q25" s="14">
        <v>3033.95</v>
      </c>
      <c r="R25" s="14">
        <v>3796.427</v>
      </c>
      <c r="S25" s="14">
        <v>5106.05</v>
      </c>
      <c r="T25" s="14">
        <v>4965.327</v>
      </c>
    </row>
    <row r="26" spans="1:20" ht="31.5">
      <c r="A26" s="12">
        <v>24</v>
      </c>
      <c r="B26" s="39">
        <v>33</v>
      </c>
      <c r="C26" s="57" t="s">
        <v>67</v>
      </c>
      <c r="D26" s="14"/>
      <c r="E26" s="13" t="s">
        <v>37</v>
      </c>
      <c r="F26" s="14">
        <v>5071.06</v>
      </c>
      <c r="G26" s="14">
        <v>3915.717</v>
      </c>
      <c r="H26" s="40">
        <f t="shared" si="1"/>
        <v>29.505273236038278</v>
      </c>
      <c r="I26" s="14">
        <v>337.208</v>
      </c>
      <c r="J26" s="14">
        <v>48.516</v>
      </c>
      <c r="K26" s="40">
        <f t="shared" si="0"/>
        <v>595.0449336301427</v>
      </c>
      <c r="L26" s="14">
        <v>873.741</v>
      </c>
      <c r="M26" s="14">
        <v>705.935</v>
      </c>
      <c r="N26" s="40">
        <f t="shared" si="2"/>
        <v>23.770743765360834</v>
      </c>
      <c r="O26" s="14">
        <v>640.5</v>
      </c>
      <c r="P26" s="14">
        <v>775.184</v>
      </c>
      <c r="Q26" s="14">
        <v>1227.272</v>
      </c>
      <c r="R26" s="14">
        <v>1271.058</v>
      </c>
      <c r="S26" s="14">
        <v>1524.302</v>
      </c>
      <c r="T26" s="14">
        <v>1499.309</v>
      </c>
    </row>
    <row r="27" spans="1:20" ht="31.5">
      <c r="A27" s="12">
        <v>25</v>
      </c>
      <c r="B27" s="39">
        <v>20</v>
      </c>
      <c r="C27" s="57" t="s">
        <v>46</v>
      </c>
      <c r="D27" s="14"/>
      <c r="E27" s="13" t="s">
        <v>14</v>
      </c>
      <c r="F27" s="14">
        <v>5047.15</v>
      </c>
      <c r="G27" s="14">
        <v>6120.01</v>
      </c>
      <c r="H27" s="40">
        <f t="shared" si="1"/>
        <v>-17.530363512477933</v>
      </c>
      <c r="I27" s="14">
        <v>328.72</v>
      </c>
      <c r="J27" s="14">
        <v>478.73</v>
      </c>
      <c r="K27" s="40">
        <f t="shared" si="0"/>
        <v>-31.334990495686498</v>
      </c>
      <c r="L27" s="14">
        <v>973.89</v>
      </c>
      <c r="M27" s="14">
        <v>1073.25</v>
      </c>
      <c r="N27" s="40">
        <f t="shared" si="2"/>
        <v>-9.257861635220124</v>
      </c>
      <c r="O27" s="14">
        <v>637.89</v>
      </c>
      <c r="P27" s="14">
        <v>782.462</v>
      </c>
      <c r="Q27" s="14">
        <v>396.65</v>
      </c>
      <c r="R27" s="14">
        <v>410.924</v>
      </c>
      <c r="S27" s="14">
        <v>3783.89</v>
      </c>
      <c r="T27" s="14">
        <v>3627.608</v>
      </c>
    </row>
    <row r="28" spans="1:20" ht="47.25">
      <c r="A28" s="12">
        <v>26</v>
      </c>
      <c r="B28" s="39">
        <v>13</v>
      </c>
      <c r="C28" s="57" t="s">
        <v>35</v>
      </c>
      <c r="D28" s="14" t="s">
        <v>216</v>
      </c>
      <c r="E28" s="14" t="s">
        <v>37</v>
      </c>
      <c r="F28" s="14">
        <v>5007.16</v>
      </c>
      <c r="G28" s="14">
        <v>7936.92</v>
      </c>
      <c r="H28" s="40">
        <f t="shared" si="1"/>
        <v>-36.91305947395212</v>
      </c>
      <c r="I28" s="14">
        <v>155.62</v>
      </c>
      <c r="J28" s="14">
        <v>1349.41</v>
      </c>
      <c r="K28" s="40">
        <f t="shared" si="0"/>
        <v>-88.46755248590125</v>
      </c>
      <c r="L28" s="14">
        <v>611.38</v>
      </c>
      <c r="M28" s="14">
        <v>2143.15</v>
      </c>
      <c r="N28" s="40">
        <f t="shared" si="2"/>
        <v>-71.47283204628701</v>
      </c>
      <c r="O28" s="14">
        <v>882.3499999999999</v>
      </c>
      <c r="P28" s="14">
        <v>2973.368</v>
      </c>
      <c r="Q28" s="14">
        <v>783.85</v>
      </c>
      <c r="R28" s="14">
        <v>2192.104</v>
      </c>
      <c r="S28" s="14">
        <v>1247.1000000000001</v>
      </c>
      <c r="T28" s="14">
        <v>3407.674</v>
      </c>
    </row>
    <row r="29" spans="1:20" ht="15.75">
      <c r="A29" s="12">
        <v>27</v>
      </c>
      <c r="B29" s="39">
        <v>102</v>
      </c>
      <c r="C29" s="57" t="s">
        <v>197</v>
      </c>
      <c r="D29" s="12"/>
      <c r="E29" s="41" t="s">
        <v>217</v>
      </c>
      <c r="F29" s="14">
        <v>4949.92</v>
      </c>
      <c r="G29" s="40" t="s">
        <v>215</v>
      </c>
      <c r="H29" s="40" t="s">
        <v>215</v>
      </c>
      <c r="I29" s="14">
        <v>22.36</v>
      </c>
      <c r="J29" s="14" t="s">
        <v>215</v>
      </c>
      <c r="K29" s="40" t="s">
        <v>215</v>
      </c>
      <c r="L29" s="14">
        <v>-5.38</v>
      </c>
      <c r="M29" s="40" t="s">
        <v>215</v>
      </c>
      <c r="N29" s="40" t="s">
        <v>215</v>
      </c>
      <c r="O29" s="40" t="s">
        <v>215</v>
      </c>
      <c r="P29" s="40" t="s">
        <v>215</v>
      </c>
      <c r="Q29" s="40" t="s">
        <v>215</v>
      </c>
      <c r="R29" s="40" t="s">
        <v>215</v>
      </c>
      <c r="S29" s="40" t="s">
        <v>215</v>
      </c>
      <c r="T29" s="40" t="s">
        <v>215</v>
      </c>
    </row>
    <row r="30" spans="1:20" ht="31.5">
      <c r="A30" s="12">
        <v>28</v>
      </c>
      <c r="B30" s="39">
        <v>103</v>
      </c>
      <c r="C30" s="57" t="s">
        <v>198</v>
      </c>
      <c r="D30" s="12"/>
      <c r="E30" s="41" t="s">
        <v>14</v>
      </c>
      <c r="F30" s="14">
        <v>4758.1</v>
      </c>
      <c r="G30" s="14">
        <v>390.26</v>
      </c>
      <c r="H30" s="40">
        <f t="shared" si="1"/>
        <v>1119.2128324706607</v>
      </c>
      <c r="I30" s="14">
        <v>390.26</v>
      </c>
      <c r="J30" s="14">
        <v>15.8</v>
      </c>
      <c r="K30" s="40">
        <f t="shared" si="0"/>
        <v>2370</v>
      </c>
      <c r="L30" s="14">
        <v>211.94</v>
      </c>
      <c r="M30" s="14">
        <v>60.39</v>
      </c>
      <c r="N30" s="40">
        <f t="shared" si="2"/>
        <v>250.95214439476734</v>
      </c>
      <c r="O30" s="14">
        <v>3838.44</v>
      </c>
      <c r="P30" s="14">
        <v>794.69</v>
      </c>
      <c r="Q30" s="14">
        <v>1892.41</v>
      </c>
      <c r="R30" s="14">
        <v>518.36</v>
      </c>
      <c r="S30" s="14">
        <v>3812.94</v>
      </c>
      <c r="T30" s="14">
        <v>877.09</v>
      </c>
    </row>
    <row r="31" spans="1:20" ht="31.5">
      <c r="A31" s="12">
        <v>29</v>
      </c>
      <c r="B31" s="39">
        <v>18</v>
      </c>
      <c r="C31" s="57" t="s">
        <v>43</v>
      </c>
      <c r="D31" s="14" t="s">
        <v>44</v>
      </c>
      <c r="E31" s="13" t="s">
        <v>26</v>
      </c>
      <c r="F31" s="14">
        <v>4678.49</v>
      </c>
      <c r="G31" s="14">
        <v>6282.37</v>
      </c>
      <c r="H31" s="40">
        <f t="shared" si="1"/>
        <v>-25.529855770990878</v>
      </c>
      <c r="I31" s="14">
        <v>189.32</v>
      </c>
      <c r="J31" s="14">
        <v>1011.66</v>
      </c>
      <c r="K31" s="40">
        <f t="shared" si="0"/>
        <v>-81.28620287448352</v>
      </c>
      <c r="L31" s="14">
        <v>554.6800000000001</v>
      </c>
      <c r="M31" s="14">
        <v>1009.34</v>
      </c>
      <c r="N31" s="40">
        <f t="shared" si="2"/>
        <v>-45.045277111776</v>
      </c>
      <c r="O31" s="14">
        <v>3158.7699999999995</v>
      </c>
      <c r="P31" s="14">
        <v>1758.33</v>
      </c>
      <c r="Q31" s="14">
        <v>1624.98</v>
      </c>
      <c r="R31" s="14">
        <v>2708.55</v>
      </c>
      <c r="S31" s="14">
        <v>4069.58</v>
      </c>
      <c r="T31" s="14">
        <v>4711.59</v>
      </c>
    </row>
    <row r="32" spans="1:20" ht="31.5">
      <c r="A32" s="12">
        <v>30</v>
      </c>
      <c r="B32" s="39">
        <v>31</v>
      </c>
      <c r="C32" s="57" t="s">
        <v>65</v>
      </c>
      <c r="D32" s="14"/>
      <c r="E32" s="13" t="s">
        <v>26</v>
      </c>
      <c r="F32" s="14">
        <v>4585.35</v>
      </c>
      <c r="G32" s="14">
        <v>3959.95</v>
      </c>
      <c r="H32" s="40">
        <f t="shared" si="1"/>
        <v>15.793128701119969</v>
      </c>
      <c r="I32" s="14">
        <v>532.48</v>
      </c>
      <c r="J32" s="14">
        <v>304.55</v>
      </c>
      <c r="K32" s="40">
        <f t="shared" si="0"/>
        <v>74.84156952881301</v>
      </c>
      <c r="L32" s="14">
        <v>1114.84</v>
      </c>
      <c r="M32" s="14">
        <v>918.35</v>
      </c>
      <c r="N32" s="40">
        <f t="shared" si="2"/>
        <v>21.395981924102998</v>
      </c>
      <c r="O32" s="14">
        <v>739.17</v>
      </c>
      <c r="P32" s="14">
        <v>827.235</v>
      </c>
      <c r="Q32" s="14">
        <v>437.44</v>
      </c>
      <c r="R32" s="14">
        <v>893.871</v>
      </c>
      <c r="S32" s="14">
        <v>1472.85</v>
      </c>
      <c r="T32" s="14">
        <v>1209.659</v>
      </c>
    </row>
    <row r="33" spans="1:21" ht="97.5" customHeight="1">
      <c r="A33" s="12">
        <v>31</v>
      </c>
      <c r="B33" s="39">
        <v>26</v>
      </c>
      <c r="C33" s="57" t="s">
        <v>56</v>
      </c>
      <c r="D33" s="12" t="s">
        <v>57</v>
      </c>
      <c r="E33" s="14" t="s">
        <v>58</v>
      </c>
      <c r="F33" s="14">
        <v>4542.911</v>
      </c>
      <c r="G33" s="14">
        <v>4847.538</v>
      </c>
      <c r="H33" s="40">
        <f t="shared" si="1"/>
        <v>-6.284159092718809</v>
      </c>
      <c r="I33" s="14">
        <v>313.814</v>
      </c>
      <c r="J33" s="14">
        <v>380.311</v>
      </c>
      <c r="K33" s="40">
        <f t="shared" si="0"/>
        <v>-17.484900515630613</v>
      </c>
      <c r="L33" s="14">
        <v>676.962</v>
      </c>
      <c r="M33" s="14">
        <v>641.556</v>
      </c>
      <c r="N33" s="40">
        <f t="shared" si="2"/>
        <v>5.518769990460683</v>
      </c>
      <c r="O33" s="14">
        <v>7325.508</v>
      </c>
      <c r="P33" s="14">
        <v>5177.388999999999</v>
      </c>
      <c r="Q33" s="14">
        <v>7888.817</v>
      </c>
      <c r="R33" s="14">
        <v>5848.096</v>
      </c>
      <c r="S33" s="14">
        <v>16441.758</v>
      </c>
      <c r="T33" s="14">
        <v>15410.246</v>
      </c>
      <c r="U33" s="15"/>
    </row>
    <row r="34" spans="1:20" ht="31.5">
      <c r="A34" s="12">
        <v>32</v>
      </c>
      <c r="B34" s="39">
        <v>23</v>
      </c>
      <c r="C34" s="57" t="s">
        <v>52</v>
      </c>
      <c r="D34" s="14" t="s">
        <v>53</v>
      </c>
      <c r="E34" s="13" t="s">
        <v>14</v>
      </c>
      <c r="F34" s="14">
        <v>4536.12</v>
      </c>
      <c r="G34" s="14">
        <v>5413.29</v>
      </c>
      <c r="H34" s="40">
        <f t="shared" si="1"/>
        <v>-16.204009022239703</v>
      </c>
      <c r="I34" s="14">
        <v>-324.08</v>
      </c>
      <c r="J34" s="14">
        <v>115.94</v>
      </c>
      <c r="K34" s="40" t="s">
        <v>215</v>
      </c>
      <c r="L34" s="14">
        <v>698.76</v>
      </c>
      <c r="M34" s="14">
        <v>1342.2</v>
      </c>
      <c r="N34" s="40">
        <f t="shared" si="2"/>
        <v>-47.93920429146178</v>
      </c>
      <c r="O34" s="14">
        <v>1510.91</v>
      </c>
      <c r="P34" s="14">
        <v>2361.963</v>
      </c>
      <c r="Q34" s="14">
        <v>1731.83</v>
      </c>
      <c r="R34" s="14">
        <v>2538.218</v>
      </c>
      <c r="S34" s="14">
        <v>2655.04</v>
      </c>
      <c r="T34" s="14">
        <v>3916.339</v>
      </c>
    </row>
    <row r="35" spans="1:20" ht="15.75">
      <c r="A35" s="12">
        <v>33</v>
      </c>
      <c r="B35" s="39">
        <v>30</v>
      </c>
      <c r="C35" s="57" t="s">
        <v>64</v>
      </c>
      <c r="D35" s="14"/>
      <c r="E35" s="41" t="s">
        <v>217</v>
      </c>
      <c r="F35" s="14">
        <v>4425.83</v>
      </c>
      <c r="G35" s="14">
        <v>3965.72</v>
      </c>
      <c r="H35" s="40">
        <f t="shared" si="1"/>
        <v>11.602180688500454</v>
      </c>
      <c r="I35" s="14">
        <v>4.05</v>
      </c>
      <c r="J35" s="14">
        <v>5.07</v>
      </c>
      <c r="K35" s="40">
        <f t="shared" si="0"/>
        <v>-20.118343195266277</v>
      </c>
      <c r="L35" s="14">
        <v>66.91</v>
      </c>
      <c r="M35" s="14">
        <v>46.55</v>
      </c>
      <c r="N35" s="40">
        <f t="shared" si="2"/>
        <v>43.73791621911923</v>
      </c>
      <c r="O35" s="14">
        <v>1268.31</v>
      </c>
      <c r="P35" s="14">
        <v>1103.515</v>
      </c>
      <c r="Q35" s="14">
        <v>1308.51</v>
      </c>
      <c r="R35" s="14">
        <v>1242.021</v>
      </c>
      <c r="S35" s="14">
        <v>1902.55</v>
      </c>
      <c r="T35" s="14">
        <v>1781.369</v>
      </c>
    </row>
    <row r="36" spans="1:21" ht="31.5">
      <c r="A36" s="12">
        <v>34</v>
      </c>
      <c r="B36" s="39">
        <v>27</v>
      </c>
      <c r="C36" s="57" t="s">
        <v>59</v>
      </c>
      <c r="D36" s="14"/>
      <c r="E36" s="13" t="s">
        <v>14</v>
      </c>
      <c r="F36" s="14">
        <v>4423.52</v>
      </c>
      <c r="G36" s="14">
        <v>4676.69</v>
      </c>
      <c r="H36" s="40">
        <f t="shared" si="1"/>
        <v>-5.413444123942341</v>
      </c>
      <c r="I36" s="14">
        <v>133.24</v>
      </c>
      <c r="J36" s="14">
        <v>-599.66</v>
      </c>
      <c r="K36" s="40" t="s">
        <v>215</v>
      </c>
      <c r="L36" s="14">
        <v>407.66</v>
      </c>
      <c r="M36" s="14">
        <v>-540.31</v>
      </c>
      <c r="N36" s="40" t="s">
        <v>215</v>
      </c>
      <c r="O36" s="14">
        <v>1882.4</v>
      </c>
      <c r="P36" s="14">
        <v>2503.065</v>
      </c>
      <c r="Q36" s="14">
        <v>975.46</v>
      </c>
      <c r="R36" s="14">
        <v>1432.035</v>
      </c>
      <c r="S36" s="14">
        <v>1527.61</v>
      </c>
      <c r="T36" s="14">
        <v>2106.736</v>
      </c>
      <c r="U36" s="15"/>
    </row>
    <row r="37" spans="1:20" ht="31.5">
      <c r="A37" s="12">
        <v>35</v>
      </c>
      <c r="B37" s="39">
        <v>48</v>
      </c>
      <c r="C37" s="59" t="s">
        <v>84</v>
      </c>
      <c r="D37" s="14"/>
      <c r="E37" s="13" t="s">
        <v>14</v>
      </c>
      <c r="F37" s="14">
        <v>4214.208</v>
      </c>
      <c r="G37" s="14">
        <v>2543.128</v>
      </c>
      <c r="H37" s="40">
        <f t="shared" si="1"/>
        <v>65.70963003041922</v>
      </c>
      <c r="I37" s="14">
        <v>63.161</v>
      </c>
      <c r="J37" s="14">
        <v>34.762</v>
      </c>
      <c r="K37" s="40">
        <f t="shared" si="0"/>
        <v>81.69552960128877</v>
      </c>
      <c r="L37" s="14">
        <v>189.885</v>
      </c>
      <c r="M37" s="14">
        <v>119.649</v>
      </c>
      <c r="N37" s="40">
        <f t="shared" si="2"/>
        <v>58.701702479753266</v>
      </c>
      <c r="O37" s="14">
        <v>412.931</v>
      </c>
      <c r="P37" s="14">
        <v>399.413</v>
      </c>
      <c r="Q37" s="14">
        <v>126.036</v>
      </c>
      <c r="R37" s="14">
        <v>291.433</v>
      </c>
      <c r="S37" s="14">
        <v>1020.502</v>
      </c>
      <c r="T37" s="14">
        <v>1108.097</v>
      </c>
    </row>
    <row r="38" spans="1:20" ht="31.5">
      <c r="A38" s="12">
        <v>36</v>
      </c>
      <c r="B38" s="39">
        <v>44</v>
      </c>
      <c r="C38" s="57" t="s">
        <v>79</v>
      </c>
      <c r="D38" s="14"/>
      <c r="E38" s="13" t="s">
        <v>48</v>
      </c>
      <c r="F38" s="14">
        <v>4104.84</v>
      </c>
      <c r="G38" s="14">
        <v>2878.04</v>
      </c>
      <c r="H38" s="40">
        <f t="shared" si="1"/>
        <v>42.62623174104601</v>
      </c>
      <c r="I38" s="14">
        <v>266.11</v>
      </c>
      <c r="J38" s="14">
        <v>123.65</v>
      </c>
      <c r="K38" s="40">
        <f t="shared" si="0"/>
        <v>115.21229276182777</v>
      </c>
      <c r="L38" s="14">
        <v>453.68</v>
      </c>
      <c r="M38" s="14">
        <v>176.78</v>
      </c>
      <c r="N38" s="40">
        <f t="shared" si="2"/>
        <v>156.63536599162802</v>
      </c>
      <c r="O38" s="14">
        <v>1736.3</v>
      </c>
      <c r="P38" s="14">
        <v>1254.558</v>
      </c>
      <c r="Q38" s="14">
        <v>1905.75</v>
      </c>
      <c r="R38" s="14">
        <v>916.864</v>
      </c>
      <c r="S38" s="14">
        <v>3489.54</v>
      </c>
      <c r="T38" s="14">
        <v>2464.736</v>
      </c>
    </row>
    <row r="39" spans="1:20" ht="31.5">
      <c r="A39" s="12">
        <v>37</v>
      </c>
      <c r="B39" s="39">
        <v>35</v>
      </c>
      <c r="C39" s="57" t="s">
        <v>69</v>
      </c>
      <c r="D39" s="14"/>
      <c r="E39" s="13" t="s">
        <v>14</v>
      </c>
      <c r="F39" s="14">
        <v>4091.11</v>
      </c>
      <c r="G39" s="14">
        <v>3445.62</v>
      </c>
      <c r="H39" s="40">
        <f t="shared" si="1"/>
        <v>18.733638648487073</v>
      </c>
      <c r="I39" s="14">
        <v>139.09</v>
      </c>
      <c r="J39" s="14">
        <v>121.22</v>
      </c>
      <c r="K39" s="40">
        <f t="shared" si="0"/>
        <v>14.741791783534069</v>
      </c>
      <c r="L39" s="14">
        <v>116.4</v>
      </c>
      <c r="M39" s="14">
        <v>141.72</v>
      </c>
      <c r="N39" s="40">
        <f t="shared" si="2"/>
        <v>-17.866215071972903</v>
      </c>
      <c r="O39" s="14">
        <v>1484.74</v>
      </c>
      <c r="P39" s="14">
        <v>1503.169</v>
      </c>
      <c r="Q39" s="14">
        <v>1292.83</v>
      </c>
      <c r="R39" s="14">
        <v>1540.899</v>
      </c>
      <c r="S39" s="14">
        <v>1794.3</v>
      </c>
      <c r="T39" s="14">
        <v>1967.195</v>
      </c>
    </row>
    <row r="40" spans="1:20" ht="31.5">
      <c r="A40" s="12">
        <v>38</v>
      </c>
      <c r="B40" s="39">
        <v>38</v>
      </c>
      <c r="C40" s="59" t="s">
        <v>73</v>
      </c>
      <c r="D40" s="14"/>
      <c r="E40" s="13" t="s">
        <v>26</v>
      </c>
      <c r="F40" s="14">
        <v>4020.898</v>
      </c>
      <c r="G40" s="14">
        <v>3326.707</v>
      </c>
      <c r="H40" s="40">
        <f t="shared" si="1"/>
        <v>20.867211930596838</v>
      </c>
      <c r="I40" s="14">
        <v>375.334</v>
      </c>
      <c r="J40" s="14">
        <v>499.121</v>
      </c>
      <c r="K40" s="40">
        <f t="shared" si="0"/>
        <v>-24.801000158278256</v>
      </c>
      <c r="L40" s="14">
        <v>438.118</v>
      </c>
      <c r="M40" s="14">
        <v>998.205</v>
      </c>
      <c r="N40" s="40">
        <f t="shared" si="2"/>
        <v>-56.109416402442385</v>
      </c>
      <c r="O40" s="14">
        <v>1580.124</v>
      </c>
      <c r="P40" s="14">
        <v>2592.565</v>
      </c>
      <c r="Q40" s="14">
        <v>1618.413</v>
      </c>
      <c r="R40" s="14">
        <v>2480.132</v>
      </c>
      <c r="S40" s="14">
        <v>2242.051</v>
      </c>
      <c r="T40" s="14">
        <v>3467.355</v>
      </c>
    </row>
    <row r="41" spans="1:20" ht="31.5">
      <c r="A41" s="12">
        <v>39</v>
      </c>
      <c r="B41" s="39">
        <v>51</v>
      </c>
      <c r="C41" s="57" t="s">
        <v>87</v>
      </c>
      <c r="D41" s="14"/>
      <c r="E41" s="13" t="s">
        <v>26</v>
      </c>
      <c r="F41" s="14">
        <v>3905.89</v>
      </c>
      <c r="G41" s="14">
        <v>2326.36</v>
      </c>
      <c r="H41" s="40">
        <f t="shared" si="1"/>
        <v>67.89705806495985</v>
      </c>
      <c r="I41" s="14">
        <v>24.54</v>
      </c>
      <c r="J41" s="14">
        <v>44.43</v>
      </c>
      <c r="K41" s="40">
        <f t="shared" si="0"/>
        <v>-44.767049291019575</v>
      </c>
      <c r="L41" s="14">
        <v>224.54</v>
      </c>
      <c r="M41" s="14">
        <v>230.47</v>
      </c>
      <c r="N41" s="40">
        <f t="shared" si="2"/>
        <v>-2.5730029938820707</v>
      </c>
      <c r="O41" s="14">
        <v>3104.07</v>
      </c>
      <c r="P41" s="14">
        <v>1543.796</v>
      </c>
      <c r="Q41" s="14">
        <v>3727.57</v>
      </c>
      <c r="R41" s="14">
        <v>1735.61</v>
      </c>
      <c r="S41" s="14">
        <v>4730.76</v>
      </c>
      <c r="T41" s="14">
        <v>2899.034</v>
      </c>
    </row>
    <row r="42" spans="1:21" ht="31.5">
      <c r="A42" s="12">
        <v>40</v>
      </c>
      <c r="B42" s="39">
        <v>28</v>
      </c>
      <c r="C42" s="57" t="s">
        <v>60</v>
      </c>
      <c r="D42" s="14"/>
      <c r="E42" s="13" t="s">
        <v>14</v>
      </c>
      <c r="F42" s="14">
        <v>3824.44</v>
      </c>
      <c r="G42" s="14">
        <v>4501.96</v>
      </c>
      <c r="H42" s="40">
        <f t="shared" si="1"/>
        <v>-15.04944513056536</v>
      </c>
      <c r="I42" s="14">
        <v>281.1</v>
      </c>
      <c r="J42" s="14">
        <v>304.08</v>
      </c>
      <c r="K42" s="40">
        <f t="shared" si="0"/>
        <v>-7.557221783741113</v>
      </c>
      <c r="L42" s="14">
        <v>301.99</v>
      </c>
      <c r="M42" s="14">
        <v>235.9</v>
      </c>
      <c r="N42" s="40">
        <f t="shared" si="2"/>
        <v>28.016108520559555</v>
      </c>
      <c r="O42" s="14">
        <v>1246.18</v>
      </c>
      <c r="P42" s="14">
        <v>1728.041</v>
      </c>
      <c r="Q42" s="14">
        <v>953.22</v>
      </c>
      <c r="R42" s="14">
        <v>1242.133</v>
      </c>
      <c r="S42" s="14">
        <v>1809.92</v>
      </c>
      <c r="T42" s="14">
        <v>2267.464</v>
      </c>
      <c r="U42" s="15"/>
    </row>
    <row r="43" spans="1:20" ht="31.5">
      <c r="A43" s="12">
        <v>41</v>
      </c>
      <c r="B43" s="40" t="s">
        <v>215</v>
      </c>
      <c r="C43" s="60" t="s">
        <v>227</v>
      </c>
      <c r="D43" s="12"/>
      <c r="E43" s="13" t="s">
        <v>160</v>
      </c>
      <c r="F43" s="12">
        <v>3643.436</v>
      </c>
      <c r="G43" s="12">
        <v>2076.909</v>
      </c>
      <c r="H43" s="40">
        <f t="shared" si="1"/>
        <v>75.42588529396329</v>
      </c>
      <c r="I43" s="12">
        <v>361.845</v>
      </c>
      <c r="J43" s="12">
        <v>624.844</v>
      </c>
      <c r="K43" s="40">
        <f t="shared" si="0"/>
        <v>-42.09034575029927</v>
      </c>
      <c r="L43" s="40" t="s">
        <v>215</v>
      </c>
      <c r="M43" s="40" t="s">
        <v>215</v>
      </c>
      <c r="N43" s="40" t="s">
        <v>215</v>
      </c>
      <c r="O43" s="40" t="s">
        <v>215</v>
      </c>
      <c r="P43" s="40" t="s">
        <v>215</v>
      </c>
      <c r="Q43" s="40" t="s">
        <v>215</v>
      </c>
      <c r="R43" s="40" t="s">
        <v>215</v>
      </c>
      <c r="S43" s="40" t="s">
        <v>215</v>
      </c>
      <c r="T43" s="40" t="s">
        <v>215</v>
      </c>
    </row>
    <row r="44" spans="1:20" ht="31.5">
      <c r="A44" s="12">
        <v>42</v>
      </c>
      <c r="B44" s="39">
        <v>56</v>
      </c>
      <c r="C44" s="59" t="s">
        <v>92</v>
      </c>
      <c r="D44" s="41" t="s">
        <v>92</v>
      </c>
      <c r="E44" s="13" t="s">
        <v>14</v>
      </c>
      <c r="F44" s="14">
        <v>3546.59</v>
      </c>
      <c r="G44" s="14">
        <v>2191.58</v>
      </c>
      <c r="H44" s="40">
        <f t="shared" si="1"/>
        <v>61.82799624015553</v>
      </c>
      <c r="I44" s="14">
        <v>53.1</v>
      </c>
      <c r="J44" s="14">
        <v>101.13</v>
      </c>
      <c r="K44" s="40">
        <f t="shared" si="0"/>
        <v>-47.49332542272322</v>
      </c>
      <c r="L44" s="14">
        <v>309.52</v>
      </c>
      <c r="M44" s="14">
        <v>311.65</v>
      </c>
      <c r="N44" s="40">
        <f t="shared" si="2"/>
        <v>-0.6834590085031351</v>
      </c>
      <c r="O44" s="40" t="s">
        <v>215</v>
      </c>
      <c r="P44" s="14">
        <v>223.963</v>
      </c>
      <c r="Q44" s="14">
        <v>450.95</v>
      </c>
      <c r="R44" s="14">
        <v>364.939</v>
      </c>
      <c r="S44" s="14">
        <v>638.02</v>
      </c>
      <c r="T44" s="14">
        <v>665.44</v>
      </c>
    </row>
    <row r="45" spans="1:20" ht="31.5">
      <c r="A45" s="12">
        <v>43</v>
      </c>
      <c r="B45" s="39">
        <v>34</v>
      </c>
      <c r="C45" s="57" t="s">
        <v>68</v>
      </c>
      <c r="D45" s="14"/>
      <c r="E45" s="13" t="s">
        <v>26</v>
      </c>
      <c r="F45" s="14">
        <v>3527.03</v>
      </c>
      <c r="G45" s="14">
        <v>3664.37</v>
      </c>
      <c r="H45" s="40">
        <f t="shared" si="1"/>
        <v>-3.747983964501387</v>
      </c>
      <c r="I45" s="14">
        <v>149.54</v>
      </c>
      <c r="J45" s="14">
        <v>120.47</v>
      </c>
      <c r="K45" s="40">
        <f t="shared" si="0"/>
        <v>24.130488918402932</v>
      </c>
      <c r="L45" s="14">
        <v>208.16</v>
      </c>
      <c r="M45" s="14">
        <v>172.85</v>
      </c>
      <c r="N45" s="40">
        <f t="shared" si="2"/>
        <v>20.428116864333234</v>
      </c>
      <c r="O45" s="14">
        <v>1571.99</v>
      </c>
      <c r="P45" s="14">
        <v>1464.966</v>
      </c>
      <c r="Q45" s="14">
        <v>1507.09</v>
      </c>
      <c r="R45" s="14">
        <v>1480.917</v>
      </c>
      <c r="S45" s="14">
        <v>1546.86</v>
      </c>
      <c r="T45" s="14">
        <v>1544.964</v>
      </c>
    </row>
    <row r="46" spans="1:20" ht="31.5">
      <c r="A46" s="12">
        <v>44</v>
      </c>
      <c r="B46" s="39">
        <v>37</v>
      </c>
      <c r="C46" s="57" t="s">
        <v>72</v>
      </c>
      <c r="D46" s="14"/>
      <c r="E46" s="13" t="s">
        <v>37</v>
      </c>
      <c r="F46" s="14">
        <v>3436.945</v>
      </c>
      <c r="G46" s="14">
        <v>3326.722</v>
      </c>
      <c r="H46" s="40">
        <f t="shared" si="1"/>
        <v>3.3132615229045257</v>
      </c>
      <c r="I46" s="14">
        <v>0.039</v>
      </c>
      <c r="J46" s="14">
        <v>2.037</v>
      </c>
      <c r="K46" s="40">
        <f t="shared" si="0"/>
        <v>-98.08541973490428</v>
      </c>
      <c r="L46" s="14">
        <v>214.744</v>
      </c>
      <c r="M46" s="14">
        <v>151.929</v>
      </c>
      <c r="N46" s="40">
        <f t="shared" si="2"/>
        <v>41.344970347991506</v>
      </c>
      <c r="O46" s="14">
        <v>1283.569</v>
      </c>
      <c r="P46" s="14">
        <v>1248.232</v>
      </c>
      <c r="Q46" s="14">
        <v>1286.781</v>
      </c>
      <c r="R46" s="14">
        <v>931.96</v>
      </c>
      <c r="S46" s="14">
        <v>2784.128</v>
      </c>
      <c r="T46" s="14">
        <v>2586.895</v>
      </c>
    </row>
    <row r="47" spans="1:20" ht="31.5">
      <c r="A47" s="12">
        <v>45</v>
      </c>
      <c r="B47" s="39">
        <v>64</v>
      </c>
      <c r="C47" s="57" t="s">
        <v>100</v>
      </c>
      <c r="D47" s="14"/>
      <c r="E47" s="13" t="s">
        <v>14</v>
      </c>
      <c r="F47" s="14">
        <v>3348.49</v>
      </c>
      <c r="G47" s="14">
        <v>1915.09</v>
      </c>
      <c r="H47" s="40">
        <f t="shared" si="1"/>
        <v>74.84765729025787</v>
      </c>
      <c r="I47" s="14">
        <v>21.85</v>
      </c>
      <c r="J47" s="14">
        <v>17.99</v>
      </c>
      <c r="K47" s="40">
        <f t="shared" si="0"/>
        <v>21.456364647026135</v>
      </c>
      <c r="L47" s="14">
        <v>196.38</v>
      </c>
      <c r="M47" s="14">
        <v>139.49</v>
      </c>
      <c r="N47" s="40">
        <f t="shared" si="2"/>
        <v>40.78428561187181</v>
      </c>
      <c r="O47" s="14">
        <v>558.72</v>
      </c>
      <c r="P47" s="14">
        <v>564.706</v>
      </c>
      <c r="Q47" s="14">
        <v>818.62</v>
      </c>
      <c r="R47" s="14">
        <v>714.904</v>
      </c>
      <c r="S47" s="14">
        <v>1076.36</v>
      </c>
      <c r="T47" s="14">
        <v>1127.341</v>
      </c>
    </row>
    <row r="48" spans="1:21" ht="78.75">
      <c r="A48" s="12">
        <v>46</v>
      </c>
      <c r="B48" s="39">
        <v>29</v>
      </c>
      <c r="C48" s="59" t="s">
        <v>61</v>
      </c>
      <c r="D48" s="14" t="s">
        <v>62</v>
      </c>
      <c r="E48" s="13" t="s">
        <v>63</v>
      </c>
      <c r="F48" s="14">
        <v>3036.047</v>
      </c>
      <c r="G48" s="14">
        <v>4003.279</v>
      </c>
      <c r="H48" s="40">
        <f t="shared" si="1"/>
        <v>-24.160994025147886</v>
      </c>
      <c r="I48" s="14">
        <v>-261.899</v>
      </c>
      <c r="J48" s="14">
        <v>-95.868</v>
      </c>
      <c r="K48" s="40">
        <f t="shared" si="0"/>
        <v>173.18709058288482</v>
      </c>
      <c r="L48" s="14">
        <v>160.612</v>
      </c>
      <c r="M48" s="14">
        <v>252.727</v>
      </c>
      <c r="N48" s="40">
        <f t="shared" si="2"/>
        <v>-36.448420627792046</v>
      </c>
      <c r="O48" s="14">
        <v>1712.741</v>
      </c>
      <c r="P48" s="14">
        <v>1493.163</v>
      </c>
      <c r="Q48" s="14">
        <v>706.706</v>
      </c>
      <c r="R48" s="14">
        <v>1457.187</v>
      </c>
      <c r="S48" s="14">
        <v>2008.079</v>
      </c>
      <c r="T48" s="14">
        <v>2021.669</v>
      </c>
      <c r="U48" s="15"/>
    </row>
    <row r="49" spans="1:20" ht="15.75">
      <c r="A49" s="12">
        <v>47</v>
      </c>
      <c r="B49" s="39" t="s">
        <v>215</v>
      </c>
      <c r="C49" s="57" t="s">
        <v>199</v>
      </c>
      <c r="D49" s="12"/>
      <c r="E49" s="41" t="s">
        <v>217</v>
      </c>
      <c r="F49" s="14">
        <v>3027.34</v>
      </c>
      <c r="G49" s="14">
        <v>769.13</v>
      </c>
      <c r="H49" s="40">
        <f t="shared" si="1"/>
        <v>293.6057623548685</v>
      </c>
      <c r="I49" s="14">
        <v>-102.38</v>
      </c>
      <c r="J49" s="14">
        <v>13.85</v>
      </c>
      <c r="K49" s="40" t="s">
        <v>215</v>
      </c>
      <c r="L49" s="14">
        <v>79.26</v>
      </c>
      <c r="M49" s="14">
        <v>60</v>
      </c>
      <c r="N49" s="40">
        <f t="shared" si="2"/>
        <v>32.10000000000002</v>
      </c>
      <c r="O49" s="40" t="s">
        <v>215</v>
      </c>
      <c r="P49" s="40" t="s">
        <v>215</v>
      </c>
      <c r="Q49" s="40" t="s">
        <v>215</v>
      </c>
      <c r="R49" s="40" t="s">
        <v>215</v>
      </c>
      <c r="S49" s="40" t="s">
        <v>215</v>
      </c>
      <c r="T49" s="40" t="s">
        <v>215</v>
      </c>
    </row>
    <row r="50" spans="1:20" ht="15.75">
      <c r="A50" s="12">
        <v>48</v>
      </c>
      <c r="B50" s="39">
        <v>40</v>
      </c>
      <c r="C50" s="57" t="s">
        <v>75</v>
      </c>
      <c r="D50" s="14"/>
      <c r="E50" s="41" t="s">
        <v>217</v>
      </c>
      <c r="F50" s="14">
        <v>2926.86</v>
      </c>
      <c r="G50" s="14">
        <v>3088.25</v>
      </c>
      <c r="H50" s="40">
        <f t="shared" si="1"/>
        <v>-5.225937019347526</v>
      </c>
      <c r="I50" s="14">
        <v>9.56</v>
      </c>
      <c r="J50" s="14">
        <v>4.9</v>
      </c>
      <c r="K50" s="40">
        <f t="shared" si="0"/>
        <v>95.10204081632651</v>
      </c>
      <c r="L50" s="14">
        <v>100.73</v>
      </c>
      <c r="M50" s="14">
        <v>113.38</v>
      </c>
      <c r="N50" s="40">
        <f t="shared" si="2"/>
        <v>-11.1571705768213</v>
      </c>
      <c r="O50" s="14">
        <v>443.68</v>
      </c>
      <c r="P50" s="14">
        <v>609.495</v>
      </c>
      <c r="Q50" s="14">
        <v>404.71</v>
      </c>
      <c r="R50" s="14">
        <v>574.743</v>
      </c>
      <c r="S50" s="14">
        <v>876.31</v>
      </c>
      <c r="T50" s="14">
        <v>985.385</v>
      </c>
    </row>
    <row r="51" spans="1:20" ht="31.5">
      <c r="A51" s="12">
        <v>49</v>
      </c>
      <c r="B51" s="39">
        <v>61</v>
      </c>
      <c r="C51" s="59" t="s">
        <v>97</v>
      </c>
      <c r="D51" s="14"/>
      <c r="E51" s="13" t="s">
        <v>14</v>
      </c>
      <c r="F51" s="14">
        <v>2743.18</v>
      </c>
      <c r="G51" s="14">
        <v>2026.76</v>
      </c>
      <c r="H51" s="40">
        <f t="shared" si="1"/>
        <v>35.34804318222186</v>
      </c>
      <c r="I51" s="14">
        <v>422.67</v>
      </c>
      <c r="J51" s="14">
        <v>323.03</v>
      </c>
      <c r="K51" s="40">
        <f t="shared" si="0"/>
        <v>30.84543231278832</v>
      </c>
      <c r="L51" s="14">
        <v>962.97</v>
      </c>
      <c r="M51" s="14">
        <v>670.55</v>
      </c>
      <c r="N51" s="40">
        <f t="shared" si="2"/>
        <v>43.60897770486915</v>
      </c>
      <c r="O51" s="14">
        <v>1690.4</v>
      </c>
      <c r="P51" s="14">
        <v>929.477</v>
      </c>
      <c r="Q51" s="14">
        <v>1468.53</v>
      </c>
      <c r="R51" s="14">
        <v>1522.396</v>
      </c>
      <c r="S51" s="14">
        <v>5030.48</v>
      </c>
      <c r="T51" s="14">
        <v>3514.096</v>
      </c>
    </row>
    <row r="52" spans="1:20" ht="31.5">
      <c r="A52" s="12">
        <v>50</v>
      </c>
      <c r="B52" s="39">
        <v>43</v>
      </c>
      <c r="C52" s="57" t="s">
        <v>78</v>
      </c>
      <c r="D52" s="14"/>
      <c r="E52" s="13" t="s">
        <v>14</v>
      </c>
      <c r="F52" s="14">
        <v>2732.569</v>
      </c>
      <c r="G52" s="14">
        <v>2938.617</v>
      </c>
      <c r="H52" s="40">
        <f t="shared" si="1"/>
        <v>-7.011733750944757</v>
      </c>
      <c r="I52" s="14">
        <v>5.055</v>
      </c>
      <c r="J52" s="14">
        <v>14.679</v>
      </c>
      <c r="K52" s="40">
        <f t="shared" si="0"/>
        <v>-65.56304925403637</v>
      </c>
      <c r="L52" s="14">
        <v>637.895</v>
      </c>
      <c r="M52" s="14">
        <v>11.976</v>
      </c>
      <c r="N52" s="40">
        <f t="shared" si="2"/>
        <v>5226.444555778223</v>
      </c>
      <c r="O52" s="14">
        <v>3219.057</v>
      </c>
      <c r="P52" s="14">
        <v>2569.479</v>
      </c>
      <c r="Q52" s="14">
        <v>1368.311</v>
      </c>
      <c r="R52" s="14">
        <v>1295.697</v>
      </c>
      <c r="S52" s="14">
        <v>5565.532</v>
      </c>
      <c r="T52" s="14">
        <v>4817.718</v>
      </c>
    </row>
    <row r="53" spans="1:20" ht="31.5">
      <c r="A53" s="12">
        <v>51</v>
      </c>
      <c r="B53" s="39">
        <v>72</v>
      </c>
      <c r="C53" s="59" t="s">
        <v>110</v>
      </c>
      <c r="D53" s="14"/>
      <c r="E53" s="13" t="s">
        <v>26</v>
      </c>
      <c r="F53" s="14">
        <v>2614.95</v>
      </c>
      <c r="G53" s="14">
        <v>1657.676</v>
      </c>
      <c r="H53" s="40">
        <f t="shared" si="1"/>
        <v>57.7479555715351</v>
      </c>
      <c r="I53" s="14">
        <v>16.762</v>
      </c>
      <c r="J53" s="14">
        <v>14.22</v>
      </c>
      <c r="K53" s="40">
        <f t="shared" si="0"/>
        <v>17.87623066104078</v>
      </c>
      <c r="L53" s="14">
        <v>257.764</v>
      </c>
      <c r="M53" s="14">
        <v>197.403</v>
      </c>
      <c r="N53" s="40">
        <f t="shared" si="2"/>
        <v>30.57754947999777</v>
      </c>
      <c r="O53" s="14">
        <v>1226.874</v>
      </c>
      <c r="P53" s="14">
        <v>990.896</v>
      </c>
      <c r="Q53" s="14">
        <v>1195.703</v>
      </c>
      <c r="R53" s="14">
        <v>915.196</v>
      </c>
      <c r="S53" s="14">
        <v>1548.154</v>
      </c>
      <c r="T53" s="14">
        <v>1541.36</v>
      </c>
    </row>
    <row r="54" spans="1:20" ht="31.5">
      <c r="A54" s="12">
        <v>52</v>
      </c>
      <c r="B54" s="39">
        <v>58</v>
      </c>
      <c r="C54" s="59" t="s">
        <v>94</v>
      </c>
      <c r="D54" s="14"/>
      <c r="E54" s="13" t="s">
        <v>14</v>
      </c>
      <c r="F54" s="14">
        <v>2581.67</v>
      </c>
      <c r="G54" s="14">
        <v>2148.69</v>
      </c>
      <c r="H54" s="40">
        <f t="shared" si="1"/>
        <v>20.150882630812262</v>
      </c>
      <c r="I54" s="14">
        <v>19.5</v>
      </c>
      <c r="J54" s="14">
        <v>17.43</v>
      </c>
      <c r="K54" s="40">
        <f t="shared" si="0"/>
        <v>11.876075731497423</v>
      </c>
      <c r="L54" s="14">
        <v>191.78</v>
      </c>
      <c r="M54" s="14">
        <v>154.6</v>
      </c>
      <c r="N54" s="40">
        <f t="shared" si="2"/>
        <v>24.04915912031049</v>
      </c>
      <c r="O54" s="14">
        <v>1885.55</v>
      </c>
      <c r="P54" s="14">
        <v>1692.273</v>
      </c>
      <c r="Q54" s="14">
        <v>716.54</v>
      </c>
      <c r="R54" s="14">
        <v>740.193</v>
      </c>
      <c r="S54" s="14">
        <v>1806.79</v>
      </c>
      <c r="T54" s="14">
        <v>1568.104</v>
      </c>
    </row>
    <row r="55" spans="1:20" ht="31.5">
      <c r="A55" s="12">
        <v>53</v>
      </c>
      <c r="B55" s="39">
        <v>79</v>
      </c>
      <c r="C55" s="59" t="s">
        <v>117</v>
      </c>
      <c r="D55" s="14"/>
      <c r="E55" s="13" t="s">
        <v>26</v>
      </c>
      <c r="F55" s="14">
        <v>2568.66</v>
      </c>
      <c r="G55" s="14">
        <v>1494.97</v>
      </c>
      <c r="H55" s="40">
        <f t="shared" si="1"/>
        <v>71.8201703044208</v>
      </c>
      <c r="I55" s="14">
        <v>33.8</v>
      </c>
      <c r="J55" s="14">
        <v>15.1</v>
      </c>
      <c r="K55" s="40">
        <f t="shared" si="0"/>
        <v>123.84105960264898</v>
      </c>
      <c r="L55" s="14">
        <v>96.43</v>
      </c>
      <c r="M55" s="14">
        <v>32.71</v>
      </c>
      <c r="N55" s="40">
        <f t="shared" si="2"/>
        <v>194.80281259553658</v>
      </c>
      <c r="O55" s="14">
        <v>1670.61</v>
      </c>
      <c r="P55" s="14">
        <v>1225.602</v>
      </c>
      <c r="Q55" s="14">
        <v>1515.03</v>
      </c>
      <c r="R55" s="14">
        <v>985.158</v>
      </c>
      <c r="S55" s="14">
        <v>1990.7</v>
      </c>
      <c r="T55" s="14">
        <v>1239.038</v>
      </c>
    </row>
    <row r="56" spans="1:20" ht="31.5">
      <c r="A56" s="12">
        <v>54</v>
      </c>
      <c r="B56" s="39">
        <v>53</v>
      </c>
      <c r="C56" s="59" t="s">
        <v>89</v>
      </c>
      <c r="D56" s="14"/>
      <c r="E56" s="13" t="s">
        <v>14</v>
      </c>
      <c r="F56" s="14">
        <v>2506.31</v>
      </c>
      <c r="G56" s="14">
        <v>2224.63</v>
      </c>
      <c r="H56" s="40">
        <f t="shared" si="1"/>
        <v>12.661880852096743</v>
      </c>
      <c r="I56" s="14">
        <v>34.68</v>
      </c>
      <c r="J56" s="14">
        <v>87.38</v>
      </c>
      <c r="K56" s="40">
        <f t="shared" si="0"/>
        <v>-60.311284046692606</v>
      </c>
      <c r="L56" s="14">
        <v>201.67</v>
      </c>
      <c r="M56" s="14">
        <v>242.81</v>
      </c>
      <c r="N56" s="40">
        <f t="shared" si="2"/>
        <v>-16.943288991392464</v>
      </c>
      <c r="O56" s="14">
        <v>578.55</v>
      </c>
      <c r="P56" s="14">
        <v>506.803</v>
      </c>
      <c r="Q56" s="14">
        <v>1154.01</v>
      </c>
      <c r="R56" s="14">
        <v>1169.439</v>
      </c>
      <c r="S56" s="14">
        <v>1877.6</v>
      </c>
      <c r="T56" s="14">
        <v>1764.955</v>
      </c>
    </row>
    <row r="57" spans="1:20" ht="31.5">
      <c r="A57" s="12">
        <v>55</v>
      </c>
      <c r="B57" s="39">
        <v>60</v>
      </c>
      <c r="C57" s="59" t="s">
        <v>96</v>
      </c>
      <c r="D57" s="14"/>
      <c r="E57" s="13" t="s">
        <v>14</v>
      </c>
      <c r="F57" s="14">
        <v>2469.24</v>
      </c>
      <c r="G57" s="14">
        <v>2029.75</v>
      </c>
      <c r="H57" s="40">
        <f t="shared" si="1"/>
        <v>21.652420248799103</v>
      </c>
      <c r="I57" s="14">
        <v>7.49</v>
      </c>
      <c r="J57" s="14">
        <v>1.57</v>
      </c>
      <c r="K57" s="40">
        <f t="shared" si="0"/>
        <v>377.0700636942675</v>
      </c>
      <c r="L57" s="14">
        <v>92.03</v>
      </c>
      <c r="M57" s="14">
        <v>97.15</v>
      </c>
      <c r="N57" s="40">
        <f t="shared" si="2"/>
        <v>-5.270200720535257</v>
      </c>
      <c r="O57" s="14">
        <v>929.64</v>
      </c>
      <c r="P57" s="14">
        <v>957.191</v>
      </c>
      <c r="Q57" s="14">
        <v>687.69</v>
      </c>
      <c r="R57" s="14">
        <v>688.851</v>
      </c>
      <c r="S57" s="14">
        <v>734.13</v>
      </c>
      <c r="T57" s="14">
        <v>835.288</v>
      </c>
    </row>
    <row r="58" spans="1:20" ht="31.5">
      <c r="A58" s="12">
        <v>56</v>
      </c>
      <c r="B58" s="39">
        <v>41</v>
      </c>
      <c r="C58" s="59" t="s">
        <v>76</v>
      </c>
      <c r="D58" s="14"/>
      <c r="E58" s="13" t="s">
        <v>14</v>
      </c>
      <c r="F58" s="14">
        <v>2439.85</v>
      </c>
      <c r="G58" s="14">
        <v>3071.46</v>
      </c>
      <c r="H58" s="40">
        <f t="shared" si="1"/>
        <v>-20.563836090979535</v>
      </c>
      <c r="I58" s="14">
        <v>13.98</v>
      </c>
      <c r="J58" s="14">
        <v>43.02</v>
      </c>
      <c r="K58" s="40">
        <f t="shared" si="0"/>
        <v>-67.50348675034869</v>
      </c>
      <c r="L58" s="14">
        <v>-50.14</v>
      </c>
      <c r="M58" s="14">
        <v>174.46</v>
      </c>
      <c r="N58" s="40">
        <f t="shared" si="2"/>
        <v>-128.74011234666972</v>
      </c>
      <c r="O58" s="14">
        <v>2888.67</v>
      </c>
      <c r="P58" s="14">
        <v>931.771</v>
      </c>
      <c r="Q58" s="14">
        <v>1234.35</v>
      </c>
      <c r="R58" s="14">
        <v>214.419</v>
      </c>
      <c r="S58" s="14">
        <v>2991.02</v>
      </c>
      <c r="T58" s="14">
        <v>1007.413</v>
      </c>
    </row>
    <row r="59" spans="1:20" ht="31.5">
      <c r="A59" s="12">
        <v>57</v>
      </c>
      <c r="B59" s="39">
        <v>39</v>
      </c>
      <c r="C59" s="57" t="s">
        <v>74</v>
      </c>
      <c r="D59" s="14"/>
      <c r="E59" s="13" t="s">
        <v>14</v>
      </c>
      <c r="F59" s="14">
        <v>2416.52</v>
      </c>
      <c r="G59" s="14">
        <v>3196.1</v>
      </c>
      <c r="H59" s="40">
        <f t="shared" si="1"/>
        <v>-24.391602265260786</v>
      </c>
      <c r="I59" s="14">
        <v>-153.57</v>
      </c>
      <c r="J59" s="14">
        <v>12.8</v>
      </c>
      <c r="K59" s="40" t="s">
        <v>215</v>
      </c>
      <c r="L59" s="14">
        <v>52.78</v>
      </c>
      <c r="M59" s="14">
        <v>185.23</v>
      </c>
      <c r="N59" s="40">
        <f t="shared" si="2"/>
        <v>-71.50569562165956</v>
      </c>
      <c r="O59" s="14">
        <v>733.66</v>
      </c>
      <c r="P59" s="14">
        <v>1487.25</v>
      </c>
      <c r="Q59" s="14">
        <v>1184.36</v>
      </c>
      <c r="R59" s="14">
        <v>1900.318</v>
      </c>
      <c r="S59" s="14">
        <v>2234.03</v>
      </c>
      <c r="T59" s="14">
        <v>3095.28</v>
      </c>
    </row>
    <row r="60" spans="1:20" ht="15.75">
      <c r="A60" s="12">
        <v>58</v>
      </c>
      <c r="B60" s="39">
        <v>50</v>
      </c>
      <c r="C60" s="59" t="s">
        <v>86</v>
      </c>
      <c r="D60" s="14"/>
      <c r="E60" s="13" t="s">
        <v>63</v>
      </c>
      <c r="F60" s="14">
        <v>2398.53</v>
      </c>
      <c r="G60" s="14">
        <v>2514.24</v>
      </c>
      <c r="H60" s="40">
        <f t="shared" si="1"/>
        <v>-4.602185948835412</v>
      </c>
      <c r="I60" s="14">
        <v>381.15</v>
      </c>
      <c r="J60" s="14">
        <v>588.49</v>
      </c>
      <c r="K60" s="40">
        <f t="shared" si="0"/>
        <v>-35.2325443083145</v>
      </c>
      <c r="L60" s="14">
        <v>587.62</v>
      </c>
      <c r="M60" s="14">
        <v>793.12</v>
      </c>
      <c r="N60" s="40">
        <f t="shared" si="2"/>
        <v>-25.91032882792011</v>
      </c>
      <c r="O60" s="14">
        <v>287.48</v>
      </c>
      <c r="P60" s="14">
        <v>354.439</v>
      </c>
      <c r="Q60" s="14">
        <v>925.68</v>
      </c>
      <c r="R60" s="14">
        <v>907.609</v>
      </c>
      <c r="S60" s="14">
        <v>1550.16</v>
      </c>
      <c r="T60" s="14">
        <v>1244.837</v>
      </c>
    </row>
    <row r="61" spans="1:20" ht="15.75">
      <c r="A61" s="12">
        <v>59</v>
      </c>
      <c r="B61" s="39">
        <v>36</v>
      </c>
      <c r="C61" s="57" t="s">
        <v>70</v>
      </c>
      <c r="D61" s="14"/>
      <c r="E61" s="13" t="s">
        <v>218</v>
      </c>
      <c r="F61" s="14">
        <v>2338.73</v>
      </c>
      <c r="G61" s="14">
        <v>3344.5</v>
      </c>
      <c r="H61" s="40">
        <f t="shared" si="1"/>
        <v>-30.07235760203318</v>
      </c>
      <c r="I61" s="14">
        <v>-45.73</v>
      </c>
      <c r="J61" s="14">
        <v>-10.66</v>
      </c>
      <c r="K61" s="40">
        <f t="shared" si="0"/>
        <v>328.9868667917448</v>
      </c>
      <c r="L61" s="14">
        <v>-8.98</v>
      </c>
      <c r="M61" s="14">
        <v>-4.28</v>
      </c>
      <c r="N61" s="40" t="s">
        <v>215</v>
      </c>
      <c r="O61" s="14">
        <v>400.57</v>
      </c>
      <c r="P61" s="14">
        <v>452.875</v>
      </c>
      <c r="Q61" s="14">
        <v>331</v>
      </c>
      <c r="R61" s="14">
        <v>429.305</v>
      </c>
      <c r="S61" s="14">
        <v>425.85</v>
      </c>
      <c r="T61" s="14">
        <v>473.083</v>
      </c>
    </row>
    <row r="62" spans="1:20" ht="31.5">
      <c r="A62" s="12">
        <v>60</v>
      </c>
      <c r="B62" s="39">
        <v>93</v>
      </c>
      <c r="C62" s="57" t="s">
        <v>133</v>
      </c>
      <c r="D62" s="14"/>
      <c r="E62" s="13" t="s">
        <v>26</v>
      </c>
      <c r="F62" s="14">
        <v>2305.34</v>
      </c>
      <c r="G62" s="14">
        <v>1374.04</v>
      </c>
      <c r="H62" s="40">
        <f t="shared" si="1"/>
        <v>67.77823061919597</v>
      </c>
      <c r="I62" s="14">
        <v>90.75</v>
      </c>
      <c r="J62" s="14">
        <v>3.07</v>
      </c>
      <c r="K62" s="40">
        <f t="shared" si="0"/>
        <v>2856.026058631922</v>
      </c>
      <c r="L62" s="14">
        <v>149.82</v>
      </c>
      <c r="M62" s="14">
        <v>36.32</v>
      </c>
      <c r="N62" s="40">
        <f t="shared" si="2"/>
        <v>312.5</v>
      </c>
      <c r="O62" s="14">
        <v>435.93</v>
      </c>
      <c r="P62" s="14">
        <v>382.332</v>
      </c>
      <c r="Q62" s="14">
        <v>188.49</v>
      </c>
      <c r="R62" s="14">
        <v>132.677</v>
      </c>
      <c r="S62" s="14">
        <v>588.19</v>
      </c>
      <c r="T62" s="14">
        <v>438.032</v>
      </c>
    </row>
    <row r="63" spans="1:20" ht="15.75">
      <c r="A63" s="12">
        <v>61</v>
      </c>
      <c r="B63" s="39" t="s">
        <v>215</v>
      </c>
      <c r="C63" s="57" t="s">
        <v>200</v>
      </c>
      <c r="D63" s="12"/>
      <c r="E63" s="41" t="s">
        <v>221</v>
      </c>
      <c r="F63" s="14">
        <v>2301.84</v>
      </c>
      <c r="G63" s="14">
        <v>1203.97</v>
      </c>
      <c r="H63" s="40">
        <f t="shared" si="1"/>
        <v>91.18748806033375</v>
      </c>
      <c r="I63" s="14">
        <v>2.5</v>
      </c>
      <c r="J63" s="14">
        <v>0.88</v>
      </c>
      <c r="K63" s="40">
        <f t="shared" si="0"/>
        <v>184.09090909090907</v>
      </c>
      <c r="L63" s="14">
        <v>11.22</v>
      </c>
      <c r="M63" s="14">
        <v>4.84</v>
      </c>
      <c r="N63" s="40">
        <f t="shared" si="2"/>
        <v>131.81818181818184</v>
      </c>
      <c r="O63" s="14">
        <v>638.17</v>
      </c>
      <c r="P63" s="14">
        <v>416.08</v>
      </c>
      <c r="Q63" s="14">
        <v>447.47</v>
      </c>
      <c r="R63" s="14">
        <v>394.12</v>
      </c>
      <c r="S63" s="14">
        <v>641.37</v>
      </c>
      <c r="T63" s="14">
        <v>417.36</v>
      </c>
    </row>
    <row r="64" spans="1:20" ht="31.5">
      <c r="A64" s="12">
        <v>62</v>
      </c>
      <c r="B64" s="39">
        <v>45</v>
      </c>
      <c r="C64" s="59" t="s">
        <v>80</v>
      </c>
      <c r="D64" s="14"/>
      <c r="E64" s="13" t="s">
        <v>63</v>
      </c>
      <c r="F64" s="14">
        <v>2301.7</v>
      </c>
      <c r="G64" s="14">
        <v>2875.5</v>
      </c>
      <c r="H64" s="40">
        <f t="shared" si="1"/>
        <v>-19.95479047122241</v>
      </c>
      <c r="I64" s="14">
        <v>75.95</v>
      </c>
      <c r="J64" s="14">
        <v>43.02</v>
      </c>
      <c r="K64" s="40">
        <f t="shared" si="0"/>
        <v>76.54579265457926</v>
      </c>
      <c r="L64" s="14">
        <v>278.64</v>
      </c>
      <c r="M64" s="14">
        <v>206.1</v>
      </c>
      <c r="N64" s="40">
        <f t="shared" si="2"/>
        <v>35.196506550218345</v>
      </c>
      <c r="O64" s="14">
        <v>2222.53</v>
      </c>
      <c r="P64" s="14">
        <v>1928.886</v>
      </c>
      <c r="Q64" s="14">
        <v>389.74</v>
      </c>
      <c r="R64" s="14">
        <v>595.272</v>
      </c>
      <c r="S64" s="14">
        <v>3544.26</v>
      </c>
      <c r="T64" s="14">
        <v>3031.824</v>
      </c>
    </row>
    <row r="65" spans="1:20" ht="31.5">
      <c r="A65" s="12">
        <v>63</v>
      </c>
      <c r="B65" s="39">
        <v>63</v>
      </c>
      <c r="C65" s="59" t="s">
        <v>99</v>
      </c>
      <c r="D65" s="14"/>
      <c r="E65" s="13" t="s">
        <v>14</v>
      </c>
      <c r="F65" s="14">
        <v>2297.04</v>
      </c>
      <c r="G65" s="14">
        <v>1917.71</v>
      </c>
      <c r="H65" s="40">
        <f t="shared" si="1"/>
        <v>19.780363037164108</v>
      </c>
      <c r="I65" s="14">
        <v>10.87</v>
      </c>
      <c r="J65" s="14">
        <v>8.06</v>
      </c>
      <c r="K65" s="40">
        <f t="shared" si="0"/>
        <v>34.86352357320098</v>
      </c>
      <c r="L65" s="14">
        <v>73.76</v>
      </c>
      <c r="M65" s="14">
        <v>60.19</v>
      </c>
      <c r="N65" s="40">
        <f t="shared" si="2"/>
        <v>22.54527330121283</v>
      </c>
      <c r="O65" s="14">
        <v>480.12</v>
      </c>
      <c r="P65" s="14">
        <v>391.928</v>
      </c>
      <c r="Q65" s="14">
        <v>361.03</v>
      </c>
      <c r="R65" s="14">
        <v>318.593</v>
      </c>
      <c r="S65" s="14">
        <v>545.33</v>
      </c>
      <c r="T65" s="14">
        <v>443.885</v>
      </c>
    </row>
    <row r="66" spans="1:20" ht="31.5">
      <c r="A66" s="12">
        <v>64</v>
      </c>
      <c r="B66" s="39">
        <v>57</v>
      </c>
      <c r="C66" s="57" t="s">
        <v>93</v>
      </c>
      <c r="D66" s="14"/>
      <c r="E66" s="13" t="s">
        <v>14</v>
      </c>
      <c r="F66" s="14">
        <v>2250.931</v>
      </c>
      <c r="G66" s="14">
        <v>2187.155</v>
      </c>
      <c r="H66" s="40">
        <f t="shared" si="1"/>
        <v>2.915934170189118</v>
      </c>
      <c r="I66" s="14">
        <v>265.223</v>
      </c>
      <c r="J66" s="14">
        <v>126.98</v>
      </c>
      <c r="K66" s="40">
        <f t="shared" si="0"/>
        <v>108.8699007717751</v>
      </c>
      <c r="L66" s="14">
        <v>302.991</v>
      </c>
      <c r="M66" s="14">
        <v>151.735</v>
      </c>
      <c r="N66" s="40">
        <f t="shared" si="2"/>
        <v>99.68431805450288</v>
      </c>
      <c r="O66" s="14">
        <v>662.768</v>
      </c>
      <c r="P66" s="14">
        <v>653.878</v>
      </c>
      <c r="Q66" s="14">
        <v>917.523</v>
      </c>
      <c r="R66" s="14">
        <v>842.287</v>
      </c>
      <c r="S66" s="14">
        <v>1033.275</v>
      </c>
      <c r="T66" s="14">
        <v>1033.275</v>
      </c>
    </row>
    <row r="67" spans="1:20" ht="47.25">
      <c r="A67" s="12">
        <v>65</v>
      </c>
      <c r="B67" s="39">
        <v>11</v>
      </c>
      <c r="C67" s="57" t="s">
        <v>31</v>
      </c>
      <c r="D67" s="14" t="s">
        <v>32</v>
      </c>
      <c r="E67" s="13" t="s">
        <v>222</v>
      </c>
      <c r="F67" s="14">
        <v>2176.65</v>
      </c>
      <c r="G67" s="14">
        <v>10533.505000000001</v>
      </c>
      <c r="H67" s="40">
        <f t="shared" si="1"/>
        <v>-79.33593803771869</v>
      </c>
      <c r="I67" s="14">
        <v>-1385.4119999999998</v>
      </c>
      <c r="J67" s="14">
        <v>-607.777</v>
      </c>
      <c r="K67" s="40">
        <f aca="true" t="shared" si="3" ref="K67:K100">I67/J67*100-100</f>
        <v>127.9474215049269</v>
      </c>
      <c r="L67" s="14">
        <v>-737.762</v>
      </c>
      <c r="M67" s="14">
        <v>-307.827</v>
      </c>
      <c r="N67" s="40">
        <f aca="true" t="shared" si="4" ref="N67:N101">L67/M67*100-100</f>
        <v>139.66773544880726</v>
      </c>
      <c r="O67" s="14">
        <v>6838.531000000001</v>
      </c>
      <c r="P67" s="14">
        <v>6245.903</v>
      </c>
      <c r="Q67" s="14">
        <v>1795.346</v>
      </c>
      <c r="R67" s="14">
        <v>3789.494</v>
      </c>
      <c r="S67" s="14">
        <v>3656.0730000000003</v>
      </c>
      <c r="T67" s="14">
        <v>4686.733</v>
      </c>
    </row>
    <row r="68" spans="1:20" ht="31.5">
      <c r="A68" s="12">
        <v>66</v>
      </c>
      <c r="B68" s="39" t="s">
        <v>215</v>
      </c>
      <c r="C68" s="57" t="s">
        <v>201</v>
      </c>
      <c r="D68" s="12"/>
      <c r="E68" s="41" t="s">
        <v>37</v>
      </c>
      <c r="F68" s="14">
        <v>2167.26</v>
      </c>
      <c r="G68" s="14">
        <v>206.39</v>
      </c>
      <c r="H68" s="40">
        <f aca="true" t="shared" si="5" ref="H68:H101">F68/G68*100-100</f>
        <v>950.0799457338051</v>
      </c>
      <c r="I68" s="14">
        <v>9.3</v>
      </c>
      <c r="J68" s="14">
        <v>9.15</v>
      </c>
      <c r="K68" s="40">
        <f t="shared" si="3"/>
        <v>1.639344262295083</v>
      </c>
      <c r="L68" s="14">
        <v>49.97</v>
      </c>
      <c r="M68" s="14">
        <v>43.68</v>
      </c>
      <c r="N68" s="40">
        <f t="shared" si="4"/>
        <v>14.400183150183139</v>
      </c>
      <c r="O68" s="14">
        <v>668.89</v>
      </c>
      <c r="P68" s="14">
        <v>113.02</v>
      </c>
      <c r="Q68" s="14">
        <v>612.77</v>
      </c>
      <c r="R68" s="14">
        <v>33.88</v>
      </c>
      <c r="S68" s="14">
        <v>946.81</v>
      </c>
      <c r="T68" s="14">
        <v>110.36</v>
      </c>
    </row>
    <row r="69" spans="1:20" ht="31.5">
      <c r="A69" s="12">
        <v>67</v>
      </c>
      <c r="B69" s="39" t="s">
        <v>215</v>
      </c>
      <c r="C69" s="57" t="s">
        <v>202</v>
      </c>
      <c r="D69" s="12"/>
      <c r="E69" s="41" t="s">
        <v>14</v>
      </c>
      <c r="F69" s="14">
        <v>2165.82</v>
      </c>
      <c r="G69" s="14">
        <v>1180.94</v>
      </c>
      <c r="H69" s="40">
        <f t="shared" si="5"/>
        <v>83.3979711077616</v>
      </c>
      <c r="I69" s="14">
        <v>49.74</v>
      </c>
      <c r="J69" s="14">
        <v>4.78</v>
      </c>
      <c r="K69" s="40">
        <f t="shared" si="3"/>
        <v>940.5857740585773</v>
      </c>
      <c r="L69" s="14">
        <v>342.39</v>
      </c>
      <c r="M69" s="14">
        <v>135.24</v>
      </c>
      <c r="N69" s="40">
        <f t="shared" si="4"/>
        <v>153.1721384205856</v>
      </c>
      <c r="O69" s="14">
        <v>671.88</v>
      </c>
      <c r="P69" s="14">
        <v>771.09</v>
      </c>
      <c r="Q69" s="14">
        <v>682.8</v>
      </c>
      <c r="R69" s="14">
        <v>541.34</v>
      </c>
      <c r="S69" s="14">
        <v>780.83</v>
      </c>
      <c r="T69" s="14">
        <v>807.79</v>
      </c>
    </row>
    <row r="70" spans="1:20" ht="78.75">
      <c r="A70" s="12">
        <v>68</v>
      </c>
      <c r="B70" s="39">
        <v>22</v>
      </c>
      <c r="C70" s="57" t="s">
        <v>49</v>
      </c>
      <c r="D70" s="14" t="s">
        <v>50</v>
      </c>
      <c r="E70" s="13" t="s">
        <v>51</v>
      </c>
      <c r="F70" s="14">
        <v>2073.41</v>
      </c>
      <c r="G70" s="14">
        <v>4710.13</v>
      </c>
      <c r="H70" s="40">
        <f t="shared" si="5"/>
        <v>-55.97977125896738</v>
      </c>
      <c r="I70" s="14">
        <v>-382.13</v>
      </c>
      <c r="J70" s="14">
        <v>22.490000000000002</v>
      </c>
      <c r="K70" s="40" t="s">
        <v>215</v>
      </c>
      <c r="L70" s="14">
        <v>-116.04</v>
      </c>
      <c r="M70" s="14">
        <v>435.93</v>
      </c>
      <c r="N70" s="40" t="s">
        <v>215</v>
      </c>
      <c r="O70" s="14">
        <v>2331.1099999999997</v>
      </c>
      <c r="P70" s="14">
        <v>1959.377</v>
      </c>
      <c r="Q70" s="14">
        <v>2486.1</v>
      </c>
      <c r="R70" s="14">
        <v>2784.873</v>
      </c>
      <c r="S70" s="14">
        <v>2973</v>
      </c>
      <c r="T70" s="14">
        <v>3638.898</v>
      </c>
    </row>
    <row r="71" spans="1:20" ht="55.5" customHeight="1">
      <c r="A71" s="12">
        <v>69</v>
      </c>
      <c r="B71" s="39">
        <v>69</v>
      </c>
      <c r="C71" s="57" t="s">
        <v>105</v>
      </c>
      <c r="D71" s="14" t="s">
        <v>106</v>
      </c>
      <c r="E71" s="41" t="s">
        <v>217</v>
      </c>
      <c r="F71" s="14">
        <v>1994.165</v>
      </c>
      <c r="G71" s="14">
        <v>1774.538</v>
      </c>
      <c r="H71" s="40">
        <f t="shared" si="5"/>
        <v>12.376573508146919</v>
      </c>
      <c r="I71" s="14">
        <v>0.691</v>
      </c>
      <c r="J71" s="14">
        <v>-35.795</v>
      </c>
      <c r="K71" s="40" t="s">
        <v>215</v>
      </c>
      <c r="L71" s="14">
        <v>21.21</v>
      </c>
      <c r="M71" s="14">
        <v>-169.333</v>
      </c>
      <c r="N71" s="40" t="s">
        <v>215</v>
      </c>
      <c r="O71" s="14">
        <v>701.721</v>
      </c>
      <c r="P71" s="14">
        <v>759.277</v>
      </c>
      <c r="Q71" s="14">
        <v>1314.262</v>
      </c>
      <c r="R71" s="14">
        <v>1311.404</v>
      </c>
      <c r="S71" s="14">
        <v>7916.508</v>
      </c>
      <c r="T71" s="14">
        <v>6934.981</v>
      </c>
    </row>
    <row r="72" spans="1:20" ht="31.5">
      <c r="A72" s="12">
        <v>70</v>
      </c>
      <c r="B72" s="39">
        <v>55</v>
      </c>
      <c r="C72" s="59" t="s">
        <v>91</v>
      </c>
      <c r="D72" s="14"/>
      <c r="E72" s="13" t="s">
        <v>14</v>
      </c>
      <c r="F72" s="14">
        <v>1976.65</v>
      </c>
      <c r="G72" s="14">
        <v>2192.53</v>
      </c>
      <c r="H72" s="40">
        <f t="shared" si="5"/>
        <v>-9.846159459619713</v>
      </c>
      <c r="I72" s="14">
        <v>178.52</v>
      </c>
      <c r="J72" s="14">
        <v>12.57</v>
      </c>
      <c r="K72" s="40">
        <f t="shared" si="3"/>
        <v>1320.2068416865554</v>
      </c>
      <c r="L72" s="14">
        <v>108.22</v>
      </c>
      <c r="M72" s="14">
        <v>-55.89</v>
      </c>
      <c r="N72" s="40">
        <f t="shared" si="4"/>
        <v>-293.6303453211666</v>
      </c>
      <c r="O72" s="14">
        <v>235.6</v>
      </c>
      <c r="P72" s="14">
        <v>228.169</v>
      </c>
      <c r="Q72" s="14">
        <v>297.89</v>
      </c>
      <c r="R72" s="14">
        <v>334.488</v>
      </c>
      <c r="S72" s="14">
        <v>948.32</v>
      </c>
      <c r="T72" s="14">
        <v>726.321</v>
      </c>
    </row>
    <row r="73" spans="1:20" ht="31.5">
      <c r="A73" s="12">
        <v>71</v>
      </c>
      <c r="B73" s="39">
        <v>52</v>
      </c>
      <c r="C73" s="59" t="s">
        <v>88</v>
      </c>
      <c r="D73" s="14"/>
      <c r="E73" s="13" t="s">
        <v>26</v>
      </c>
      <c r="F73" s="14">
        <v>1895.64</v>
      </c>
      <c r="G73" s="14">
        <v>2252.8</v>
      </c>
      <c r="H73" s="40">
        <f t="shared" si="5"/>
        <v>-15.854048295454547</v>
      </c>
      <c r="I73" s="14">
        <v>0.19</v>
      </c>
      <c r="J73" s="14">
        <v>1.11</v>
      </c>
      <c r="K73" s="40">
        <f t="shared" si="3"/>
        <v>-82.88288288288288</v>
      </c>
      <c r="L73" s="14">
        <v>12.98</v>
      </c>
      <c r="M73" s="14">
        <v>15</v>
      </c>
      <c r="N73" s="40">
        <f t="shared" si="4"/>
        <v>-13.466666666666654</v>
      </c>
      <c r="O73" s="14">
        <v>119</v>
      </c>
      <c r="P73" s="14">
        <v>87.37</v>
      </c>
      <c r="Q73" s="14">
        <v>99.71</v>
      </c>
      <c r="R73" s="14">
        <v>88.416</v>
      </c>
      <c r="S73" s="14">
        <v>135.2</v>
      </c>
      <c r="T73" s="14">
        <v>104.527</v>
      </c>
    </row>
    <row r="74" spans="1:20" ht="47.25">
      <c r="A74" s="12">
        <v>72</v>
      </c>
      <c r="B74" s="39" t="s">
        <v>215</v>
      </c>
      <c r="C74" s="57" t="s">
        <v>203</v>
      </c>
      <c r="D74" s="12"/>
      <c r="E74" s="41" t="s">
        <v>217</v>
      </c>
      <c r="F74" s="14">
        <v>1838.89</v>
      </c>
      <c r="G74" s="14">
        <v>1084.41</v>
      </c>
      <c r="H74" s="40">
        <f t="shared" si="5"/>
        <v>69.57516068645623</v>
      </c>
      <c r="I74" s="14">
        <v>165.86</v>
      </c>
      <c r="J74" s="14">
        <v>55.69</v>
      </c>
      <c r="K74" s="40">
        <f t="shared" si="3"/>
        <v>197.827258035554</v>
      </c>
      <c r="L74" s="14">
        <v>602.78</v>
      </c>
      <c r="M74" s="14">
        <v>440.5</v>
      </c>
      <c r="N74" s="40">
        <f t="shared" si="4"/>
        <v>36.8399545970488</v>
      </c>
      <c r="O74" s="14">
        <v>832.87</v>
      </c>
      <c r="P74" s="14">
        <v>572.6</v>
      </c>
      <c r="Q74" s="14">
        <v>540.56</v>
      </c>
      <c r="R74" s="14">
        <v>817.44</v>
      </c>
      <c r="S74" s="14">
        <v>846.73</v>
      </c>
      <c r="T74" s="14">
        <v>1229.89</v>
      </c>
    </row>
    <row r="75" spans="1:20" ht="31.5">
      <c r="A75" s="12">
        <v>73</v>
      </c>
      <c r="B75" s="39">
        <v>96</v>
      </c>
      <c r="C75" s="57" t="s">
        <v>136</v>
      </c>
      <c r="D75" s="14"/>
      <c r="E75" s="13" t="s">
        <v>14</v>
      </c>
      <c r="F75" s="14">
        <v>1828.54</v>
      </c>
      <c r="G75" s="14">
        <v>1338.68</v>
      </c>
      <c r="H75" s="40">
        <f t="shared" si="5"/>
        <v>36.59276302028866</v>
      </c>
      <c r="I75" s="14">
        <v>35.59</v>
      </c>
      <c r="J75" s="14">
        <v>80.21</v>
      </c>
      <c r="K75" s="40">
        <f t="shared" si="3"/>
        <v>-55.62897394339857</v>
      </c>
      <c r="L75" s="14">
        <v>169.18</v>
      </c>
      <c r="M75" s="14">
        <v>181.68</v>
      </c>
      <c r="N75" s="40">
        <f t="shared" si="4"/>
        <v>-6.880228974020255</v>
      </c>
      <c r="O75" s="14">
        <v>2416.51</v>
      </c>
      <c r="P75" s="14">
        <v>2120.052</v>
      </c>
      <c r="Q75" s="14">
        <v>1223.79</v>
      </c>
      <c r="R75" s="14">
        <v>1351.034</v>
      </c>
      <c r="S75" s="14">
        <v>2481.93</v>
      </c>
      <c r="T75" s="14">
        <v>2195.299</v>
      </c>
    </row>
    <row r="76" spans="1:20" ht="31.5">
      <c r="A76" s="12">
        <v>74</v>
      </c>
      <c r="B76" s="39">
        <v>75</v>
      </c>
      <c r="C76" s="57" t="s">
        <v>113</v>
      </c>
      <c r="D76" s="14"/>
      <c r="E76" s="13" t="s">
        <v>14</v>
      </c>
      <c r="F76" s="14">
        <v>1790.391</v>
      </c>
      <c r="G76" s="14">
        <v>1612.628</v>
      </c>
      <c r="H76" s="40">
        <f t="shared" si="5"/>
        <v>11.023186996629121</v>
      </c>
      <c r="I76" s="14">
        <v>58.553</v>
      </c>
      <c r="J76" s="14">
        <v>20.299</v>
      </c>
      <c r="K76" s="40">
        <f t="shared" si="3"/>
        <v>188.45263313463715</v>
      </c>
      <c r="L76" s="14">
        <v>75.97</v>
      </c>
      <c r="M76" s="14">
        <v>46.606</v>
      </c>
      <c r="N76" s="40">
        <f t="shared" si="4"/>
        <v>63.004763335192905</v>
      </c>
      <c r="O76" s="14">
        <v>992.278</v>
      </c>
      <c r="P76" s="14">
        <v>1038.927</v>
      </c>
      <c r="Q76" s="14">
        <v>545.962</v>
      </c>
      <c r="R76" s="14">
        <v>404.243</v>
      </c>
      <c r="S76" s="14">
        <v>987.317</v>
      </c>
      <c r="T76" s="14">
        <v>1030.057</v>
      </c>
    </row>
    <row r="77" spans="1:20" ht="15.75">
      <c r="A77" s="12">
        <v>75</v>
      </c>
      <c r="B77" s="39" t="s">
        <v>215</v>
      </c>
      <c r="C77" s="57" t="s">
        <v>204</v>
      </c>
      <c r="D77" s="12"/>
      <c r="E77" s="41" t="s">
        <v>217</v>
      </c>
      <c r="F77" s="14">
        <v>1774.13</v>
      </c>
      <c r="G77" s="14">
        <v>954.47</v>
      </c>
      <c r="H77" s="40">
        <f t="shared" si="5"/>
        <v>85.87593114503338</v>
      </c>
      <c r="I77" s="14">
        <v>267.82</v>
      </c>
      <c r="J77" s="14">
        <v>26.86</v>
      </c>
      <c r="K77" s="40">
        <f t="shared" si="3"/>
        <v>897.0960536113179</v>
      </c>
      <c r="L77" s="14">
        <v>325.29</v>
      </c>
      <c r="M77" s="14">
        <v>61.76</v>
      </c>
      <c r="N77" s="40">
        <f t="shared" si="4"/>
        <v>426.7001295336788</v>
      </c>
      <c r="O77" s="14">
        <v>3519.33</v>
      </c>
      <c r="P77" s="14">
        <v>1392.87</v>
      </c>
      <c r="Q77" s="14">
        <v>1821.03</v>
      </c>
      <c r="R77" s="14">
        <v>511.46</v>
      </c>
      <c r="S77" s="14">
        <v>2940.93</v>
      </c>
      <c r="T77" s="14">
        <v>871.75</v>
      </c>
    </row>
    <row r="78" spans="1:20" ht="31.5">
      <c r="A78" s="12">
        <v>76</v>
      </c>
      <c r="B78" s="39" t="s">
        <v>215</v>
      </c>
      <c r="C78" s="57" t="s">
        <v>205</v>
      </c>
      <c r="D78" s="12"/>
      <c r="E78" s="41" t="s">
        <v>14</v>
      </c>
      <c r="F78" s="14">
        <v>1727.22</v>
      </c>
      <c r="G78" s="14">
        <v>1070.91</v>
      </c>
      <c r="H78" s="40">
        <f t="shared" si="5"/>
        <v>61.285262066840346</v>
      </c>
      <c r="I78" s="14">
        <v>138.62</v>
      </c>
      <c r="J78" s="14">
        <v>256.56</v>
      </c>
      <c r="K78" s="40">
        <f t="shared" si="3"/>
        <v>-45.9697536638603</v>
      </c>
      <c r="L78" s="14">
        <v>244.27</v>
      </c>
      <c r="M78" s="14">
        <v>337.18</v>
      </c>
      <c r="N78" s="40">
        <f t="shared" si="4"/>
        <v>-27.55501512545227</v>
      </c>
      <c r="O78" s="14">
        <v>295.96</v>
      </c>
      <c r="P78" s="14">
        <v>544.04</v>
      </c>
      <c r="Q78" s="14">
        <v>423.64</v>
      </c>
      <c r="R78" s="14">
        <v>423.4</v>
      </c>
      <c r="S78" s="14">
        <v>745.51</v>
      </c>
      <c r="T78" s="14">
        <v>931.74</v>
      </c>
    </row>
    <row r="79" spans="1:20" ht="31.5">
      <c r="A79" s="12">
        <v>77</v>
      </c>
      <c r="B79" s="39">
        <v>46</v>
      </c>
      <c r="C79" s="59" t="s">
        <v>81</v>
      </c>
      <c r="D79" s="41" t="s">
        <v>81</v>
      </c>
      <c r="E79" s="13" t="s">
        <v>26</v>
      </c>
      <c r="F79" s="14">
        <v>1697.636</v>
      </c>
      <c r="G79" s="14">
        <v>2861.486</v>
      </c>
      <c r="H79" s="40">
        <f t="shared" si="5"/>
        <v>-40.67292308961148</v>
      </c>
      <c r="I79" s="14">
        <v>-785.378</v>
      </c>
      <c r="J79" s="14">
        <v>-414.995</v>
      </c>
      <c r="K79" s="40">
        <f t="shared" si="3"/>
        <v>89.24999096374654</v>
      </c>
      <c r="L79" s="14">
        <v>-491.005</v>
      </c>
      <c r="M79" s="14">
        <v>-222.028</v>
      </c>
      <c r="N79" s="40">
        <f t="shared" si="4"/>
        <v>121.14553119426378</v>
      </c>
      <c r="O79" s="14">
        <v>1324.595</v>
      </c>
      <c r="P79" s="14">
        <v>475.87</v>
      </c>
      <c r="Q79" s="14">
        <v>1196.879</v>
      </c>
      <c r="R79" s="14">
        <v>678.923</v>
      </c>
      <c r="S79" s="14">
        <v>1621.532</v>
      </c>
      <c r="T79" s="14">
        <v>1714.169</v>
      </c>
    </row>
    <row r="80" spans="1:20" ht="15.75">
      <c r="A80" s="12">
        <v>78</v>
      </c>
      <c r="B80" s="39">
        <v>90</v>
      </c>
      <c r="C80" s="57" t="s">
        <v>129</v>
      </c>
      <c r="D80" s="14"/>
      <c r="E80" s="41" t="s">
        <v>217</v>
      </c>
      <c r="F80" s="14">
        <v>1687.52</v>
      </c>
      <c r="G80" s="14">
        <v>1408.37</v>
      </c>
      <c r="H80" s="40">
        <f t="shared" si="5"/>
        <v>19.820785731022397</v>
      </c>
      <c r="I80" s="14">
        <v>81.75</v>
      </c>
      <c r="J80" s="14">
        <v>45.62</v>
      </c>
      <c r="K80" s="40">
        <f t="shared" si="3"/>
        <v>79.19772029811486</v>
      </c>
      <c r="L80" s="14">
        <v>143.22</v>
      </c>
      <c r="M80" s="14">
        <v>106.73</v>
      </c>
      <c r="N80" s="40">
        <f t="shared" si="4"/>
        <v>34.189075236578276</v>
      </c>
      <c r="O80" s="14">
        <v>98.55</v>
      </c>
      <c r="P80" s="14">
        <v>193.204</v>
      </c>
      <c r="Q80" s="14">
        <v>150.68</v>
      </c>
      <c r="R80" s="14">
        <v>119.233</v>
      </c>
      <c r="S80" s="14">
        <v>171.93</v>
      </c>
      <c r="T80" s="14">
        <v>239.27</v>
      </c>
    </row>
    <row r="81" spans="1:20" ht="31.5">
      <c r="A81" s="12">
        <v>79</v>
      </c>
      <c r="B81" s="39">
        <v>84</v>
      </c>
      <c r="C81" s="57" t="s">
        <v>122</v>
      </c>
      <c r="D81" s="42" t="s">
        <v>123</v>
      </c>
      <c r="E81" s="13" t="s">
        <v>26</v>
      </c>
      <c r="F81" s="14">
        <v>1664.875</v>
      </c>
      <c r="G81" s="14">
        <v>1451.42</v>
      </c>
      <c r="H81" s="40">
        <f t="shared" si="5"/>
        <v>14.706632125780274</v>
      </c>
      <c r="I81" s="14">
        <v>117.641</v>
      </c>
      <c r="J81" s="14">
        <v>67.595</v>
      </c>
      <c r="K81" s="40">
        <f t="shared" si="3"/>
        <v>74.03802056365117</v>
      </c>
      <c r="L81" s="14">
        <v>334.759</v>
      </c>
      <c r="M81" s="14">
        <v>180.444</v>
      </c>
      <c r="N81" s="40">
        <f t="shared" si="4"/>
        <v>85.51960719115073</v>
      </c>
      <c r="O81" s="14">
        <v>334.759</v>
      </c>
      <c r="P81" s="14">
        <v>465.629</v>
      </c>
      <c r="Q81" s="14">
        <v>723.52</v>
      </c>
      <c r="R81" s="14">
        <v>357.191</v>
      </c>
      <c r="S81" s="14">
        <v>507.395</v>
      </c>
      <c r="T81" s="14">
        <v>1063.997</v>
      </c>
    </row>
    <row r="82" spans="1:20" ht="31.5">
      <c r="A82" s="12">
        <v>80</v>
      </c>
      <c r="B82" s="39">
        <v>83</v>
      </c>
      <c r="C82" s="59" t="s">
        <v>121</v>
      </c>
      <c r="D82" s="14"/>
      <c r="E82" s="41" t="s">
        <v>217</v>
      </c>
      <c r="F82" s="14">
        <v>1639.8</v>
      </c>
      <c r="G82" s="14">
        <v>1461.39</v>
      </c>
      <c r="H82" s="40">
        <f t="shared" si="5"/>
        <v>12.208240100178585</v>
      </c>
      <c r="I82" s="14">
        <v>0.2</v>
      </c>
      <c r="J82" s="14">
        <v>0.29</v>
      </c>
      <c r="K82" s="40">
        <f t="shared" si="3"/>
        <v>-31.034482758620683</v>
      </c>
      <c r="L82" s="14">
        <v>70.23</v>
      </c>
      <c r="M82" s="14">
        <v>16.85</v>
      </c>
      <c r="N82" s="40">
        <f t="shared" si="4"/>
        <v>316.7952522255193</v>
      </c>
      <c r="O82" s="14">
        <v>945.15</v>
      </c>
      <c r="P82" s="14">
        <v>914.622</v>
      </c>
      <c r="Q82" s="14">
        <v>604.74</v>
      </c>
      <c r="R82" s="14">
        <v>605.133</v>
      </c>
      <c r="S82" s="14">
        <v>992.94</v>
      </c>
      <c r="T82" s="14">
        <v>937.359</v>
      </c>
    </row>
    <row r="83" spans="1:20" ht="31.5">
      <c r="A83" s="12">
        <v>81</v>
      </c>
      <c r="B83" s="39" t="s">
        <v>215</v>
      </c>
      <c r="C83" s="57" t="s">
        <v>206</v>
      </c>
      <c r="D83" s="12"/>
      <c r="E83" s="41" t="s">
        <v>14</v>
      </c>
      <c r="F83" s="14">
        <v>1612.09</v>
      </c>
      <c r="G83" s="14">
        <v>752.52</v>
      </c>
      <c r="H83" s="40">
        <f t="shared" si="5"/>
        <v>114.22553553393931</v>
      </c>
      <c r="I83" s="14">
        <v>-22.82</v>
      </c>
      <c r="J83" s="14">
        <v>92.08</v>
      </c>
      <c r="K83" s="40" t="s">
        <v>215</v>
      </c>
      <c r="L83" s="14">
        <v>-21.56</v>
      </c>
      <c r="M83" s="14">
        <v>180.27</v>
      </c>
      <c r="N83" s="40" t="s">
        <v>215</v>
      </c>
      <c r="O83" s="14">
        <v>549.45</v>
      </c>
      <c r="P83" s="14">
        <v>323.92</v>
      </c>
      <c r="Q83" s="14">
        <v>284.45</v>
      </c>
      <c r="R83" s="14">
        <v>353.49</v>
      </c>
      <c r="S83" s="14">
        <v>1222.4</v>
      </c>
      <c r="T83" s="14">
        <v>1331.04</v>
      </c>
    </row>
    <row r="84" spans="1:20" ht="31.5">
      <c r="A84" s="12">
        <v>82</v>
      </c>
      <c r="B84" s="39" t="s">
        <v>215</v>
      </c>
      <c r="C84" s="57" t="s">
        <v>207</v>
      </c>
      <c r="D84" s="12"/>
      <c r="E84" s="41" t="s">
        <v>14</v>
      </c>
      <c r="F84" s="14">
        <v>1608.16</v>
      </c>
      <c r="G84" s="14">
        <v>1249.55</v>
      </c>
      <c r="H84" s="40">
        <f t="shared" si="5"/>
        <v>28.699131687407487</v>
      </c>
      <c r="I84" s="14">
        <v>-77.22</v>
      </c>
      <c r="J84" s="14">
        <v>-30.79</v>
      </c>
      <c r="K84" s="40">
        <f t="shared" si="3"/>
        <v>150.79571289379666</v>
      </c>
      <c r="L84" s="14">
        <v>51.61</v>
      </c>
      <c r="M84" s="14">
        <v>-64.78</v>
      </c>
      <c r="N84" s="40" t="s">
        <v>215</v>
      </c>
      <c r="O84" s="14">
        <v>848.86</v>
      </c>
      <c r="P84" s="14">
        <v>808.46</v>
      </c>
      <c r="Q84" s="14">
        <v>276.77</v>
      </c>
      <c r="R84" s="14">
        <v>214.73</v>
      </c>
      <c r="S84" s="14">
        <v>700.05</v>
      </c>
      <c r="T84" s="14">
        <v>701.94</v>
      </c>
    </row>
    <row r="85" spans="1:20" ht="31.5">
      <c r="A85" s="12">
        <v>83</v>
      </c>
      <c r="B85" s="39" t="s">
        <v>215</v>
      </c>
      <c r="C85" s="57" t="s">
        <v>208</v>
      </c>
      <c r="D85" s="12"/>
      <c r="E85" s="41" t="s">
        <v>14</v>
      </c>
      <c r="F85" s="14">
        <v>1604.03</v>
      </c>
      <c r="G85" s="14">
        <v>1057.12</v>
      </c>
      <c r="H85" s="40">
        <f t="shared" si="5"/>
        <v>51.735848342666884</v>
      </c>
      <c r="I85" s="14">
        <v>68.96</v>
      </c>
      <c r="J85" s="14">
        <v>1.94</v>
      </c>
      <c r="K85" s="40">
        <f t="shared" si="3"/>
        <v>3454.6391752577315</v>
      </c>
      <c r="L85" s="14">
        <v>209.11</v>
      </c>
      <c r="M85" s="14">
        <v>102.6</v>
      </c>
      <c r="N85" s="40">
        <f t="shared" si="4"/>
        <v>103.81091617933726</v>
      </c>
      <c r="O85" s="14">
        <v>329.01</v>
      </c>
      <c r="P85" s="14">
        <v>430.41</v>
      </c>
      <c r="Q85" s="14">
        <v>196.56</v>
      </c>
      <c r="R85" s="14">
        <v>216.75</v>
      </c>
      <c r="S85" s="14">
        <v>332.25</v>
      </c>
      <c r="T85" s="14">
        <v>312.52</v>
      </c>
    </row>
    <row r="86" spans="1:20" ht="31.5">
      <c r="A86" s="12">
        <v>84</v>
      </c>
      <c r="B86" s="39">
        <v>49</v>
      </c>
      <c r="C86" s="59" t="s">
        <v>85</v>
      </c>
      <c r="D86" s="14"/>
      <c r="E86" s="13" t="s">
        <v>37</v>
      </c>
      <c r="F86" s="14">
        <v>1574.32</v>
      </c>
      <c r="G86" s="14">
        <v>2518.2</v>
      </c>
      <c r="H86" s="40">
        <f t="shared" si="5"/>
        <v>-37.482328647446586</v>
      </c>
      <c r="I86" s="14">
        <v>25.95</v>
      </c>
      <c r="J86" s="14">
        <v>229.85</v>
      </c>
      <c r="K86" s="40">
        <f t="shared" si="3"/>
        <v>-88.7100282793126</v>
      </c>
      <c r="L86" s="14">
        <v>391.36</v>
      </c>
      <c r="M86" s="14">
        <v>582.86</v>
      </c>
      <c r="N86" s="40">
        <f t="shared" si="4"/>
        <v>-32.85523110180833</v>
      </c>
      <c r="O86" s="14">
        <v>1337.04</v>
      </c>
      <c r="P86" s="14">
        <v>1426.837</v>
      </c>
      <c r="Q86" s="14">
        <v>755.83</v>
      </c>
      <c r="R86" s="14">
        <v>1001.781</v>
      </c>
      <c r="S86" s="14">
        <v>3150.4</v>
      </c>
      <c r="T86" s="14">
        <v>3043.65</v>
      </c>
    </row>
    <row r="87" spans="1:20" ht="15.75">
      <c r="A87" s="12">
        <v>85</v>
      </c>
      <c r="B87" s="39">
        <v>76</v>
      </c>
      <c r="C87" s="57" t="s">
        <v>114</v>
      </c>
      <c r="D87" s="14"/>
      <c r="E87" s="13" t="s">
        <v>218</v>
      </c>
      <c r="F87" s="14">
        <v>1569.82</v>
      </c>
      <c r="G87" s="14">
        <v>1594.13</v>
      </c>
      <c r="H87" s="40">
        <f t="shared" si="5"/>
        <v>-1.5249697327068787</v>
      </c>
      <c r="I87" s="14">
        <v>114.57</v>
      </c>
      <c r="J87" s="14">
        <v>68.24</v>
      </c>
      <c r="K87" s="40">
        <f t="shared" si="3"/>
        <v>67.89273153575616</v>
      </c>
      <c r="L87" s="14">
        <v>218.85</v>
      </c>
      <c r="M87" s="14">
        <v>134.26</v>
      </c>
      <c r="N87" s="40">
        <f t="shared" si="4"/>
        <v>63.00461790555639</v>
      </c>
      <c r="O87" s="14">
        <v>238.1</v>
      </c>
      <c r="P87" s="14">
        <v>240.509</v>
      </c>
      <c r="Q87" s="14">
        <v>328.61</v>
      </c>
      <c r="R87" s="14">
        <v>553.002</v>
      </c>
      <c r="S87" s="14">
        <v>814.21</v>
      </c>
      <c r="T87" s="14">
        <v>683.299</v>
      </c>
    </row>
    <row r="88" spans="1:20" ht="31.5">
      <c r="A88" s="12">
        <v>86</v>
      </c>
      <c r="B88" s="39">
        <v>59</v>
      </c>
      <c r="C88" s="59" t="s">
        <v>95</v>
      </c>
      <c r="D88" s="14"/>
      <c r="E88" s="13" t="s">
        <v>14</v>
      </c>
      <c r="F88" s="14">
        <v>1523.13</v>
      </c>
      <c r="G88" s="14">
        <v>2125.39</v>
      </c>
      <c r="H88" s="40">
        <f t="shared" si="5"/>
        <v>-28.336446487468166</v>
      </c>
      <c r="I88" s="14">
        <v>11.25</v>
      </c>
      <c r="J88" s="14">
        <v>39.96</v>
      </c>
      <c r="K88" s="40">
        <f t="shared" si="3"/>
        <v>-71.84684684684684</v>
      </c>
      <c r="L88" s="14">
        <v>169.99</v>
      </c>
      <c r="M88" s="14">
        <v>154.63</v>
      </c>
      <c r="N88" s="40">
        <f t="shared" si="4"/>
        <v>9.933389381103282</v>
      </c>
      <c r="O88" s="14">
        <v>1790.07</v>
      </c>
      <c r="P88" s="14">
        <v>1520.211</v>
      </c>
      <c r="Q88" s="14">
        <v>476.94</v>
      </c>
      <c r="R88" s="14">
        <v>819.299</v>
      </c>
      <c r="S88" s="14">
        <v>2298.09</v>
      </c>
      <c r="T88" s="14">
        <v>2034.976</v>
      </c>
    </row>
    <row r="89" spans="1:20" ht="31.5">
      <c r="A89" s="12">
        <v>87</v>
      </c>
      <c r="B89" s="39">
        <v>94</v>
      </c>
      <c r="C89" s="57" t="s">
        <v>134</v>
      </c>
      <c r="D89" s="14"/>
      <c r="E89" s="13" t="s">
        <v>14</v>
      </c>
      <c r="F89" s="14">
        <v>1506.9</v>
      </c>
      <c r="G89" s="14">
        <v>1371.47</v>
      </c>
      <c r="H89" s="40">
        <f t="shared" si="5"/>
        <v>9.874805865239495</v>
      </c>
      <c r="I89" s="14">
        <v>-47.85</v>
      </c>
      <c r="J89" s="14">
        <v>68.27</v>
      </c>
      <c r="K89" s="40" t="s">
        <v>215</v>
      </c>
      <c r="L89" s="14">
        <v>91.11</v>
      </c>
      <c r="M89" s="14">
        <v>49.59</v>
      </c>
      <c r="N89" s="40">
        <f t="shared" si="4"/>
        <v>83.7265577737447</v>
      </c>
      <c r="O89" s="14">
        <v>535.57</v>
      </c>
      <c r="P89" s="14">
        <v>651.078</v>
      </c>
      <c r="Q89" s="14">
        <v>327.98</v>
      </c>
      <c r="R89" s="14">
        <v>498.845</v>
      </c>
      <c r="S89" s="14">
        <v>574.46</v>
      </c>
      <c r="T89" s="14">
        <v>743.877</v>
      </c>
    </row>
    <row r="90" spans="1:20" ht="31.5">
      <c r="A90" s="12">
        <v>88</v>
      </c>
      <c r="B90" s="39" t="s">
        <v>215</v>
      </c>
      <c r="C90" s="57" t="s">
        <v>209</v>
      </c>
      <c r="D90" s="12"/>
      <c r="E90" s="41" t="s">
        <v>14</v>
      </c>
      <c r="F90" s="14">
        <v>1468.69</v>
      </c>
      <c r="G90" s="14">
        <v>404.38</v>
      </c>
      <c r="H90" s="40">
        <f t="shared" si="5"/>
        <v>263.1955091745388</v>
      </c>
      <c r="I90" s="14">
        <v>44.05</v>
      </c>
      <c r="J90" s="14">
        <v>76.87</v>
      </c>
      <c r="K90" s="40">
        <f t="shared" si="3"/>
        <v>-42.69545986730845</v>
      </c>
      <c r="L90" s="14">
        <v>181.8</v>
      </c>
      <c r="M90" s="14">
        <v>137.89</v>
      </c>
      <c r="N90" s="40">
        <f t="shared" si="4"/>
        <v>31.84422365653785</v>
      </c>
      <c r="O90" s="14">
        <v>540.91</v>
      </c>
      <c r="P90" s="14">
        <v>1152.93</v>
      </c>
      <c r="Q90" s="14">
        <v>870.02</v>
      </c>
      <c r="R90" s="14">
        <v>537.09</v>
      </c>
      <c r="S90" s="14">
        <v>1960.51</v>
      </c>
      <c r="T90" s="14">
        <v>1591.41</v>
      </c>
    </row>
    <row r="91" spans="1:20" ht="31.5">
      <c r="A91" s="12">
        <v>89</v>
      </c>
      <c r="B91" s="39">
        <v>86</v>
      </c>
      <c r="C91" s="57" t="s">
        <v>125</v>
      </c>
      <c r="D91" s="14"/>
      <c r="E91" s="13" t="s">
        <v>26</v>
      </c>
      <c r="F91" s="14">
        <v>1443.29</v>
      </c>
      <c r="G91" s="14">
        <v>1448</v>
      </c>
      <c r="H91" s="40">
        <f t="shared" si="5"/>
        <v>-0.3252762430939242</v>
      </c>
      <c r="I91" s="14">
        <v>2.9</v>
      </c>
      <c r="J91" s="14">
        <v>7.3</v>
      </c>
      <c r="K91" s="40">
        <f t="shared" si="3"/>
        <v>-60.273972602739725</v>
      </c>
      <c r="L91" s="14">
        <v>145.72</v>
      </c>
      <c r="M91" s="14">
        <v>78.79</v>
      </c>
      <c r="N91" s="40">
        <f t="shared" si="4"/>
        <v>84.94732834116004</v>
      </c>
      <c r="O91" s="14">
        <v>778.41</v>
      </c>
      <c r="P91" s="14">
        <v>486.52</v>
      </c>
      <c r="Q91" s="14">
        <v>530.84</v>
      </c>
      <c r="R91" s="14">
        <v>548.911</v>
      </c>
      <c r="S91" s="14">
        <v>1030.15</v>
      </c>
      <c r="T91" s="14">
        <v>754.384</v>
      </c>
    </row>
    <row r="92" spans="1:20" ht="31.5">
      <c r="A92" s="12">
        <v>90</v>
      </c>
      <c r="B92" s="39">
        <v>91</v>
      </c>
      <c r="C92" s="57" t="s">
        <v>130</v>
      </c>
      <c r="D92" s="14"/>
      <c r="E92" s="13" t="s">
        <v>14</v>
      </c>
      <c r="F92" s="14">
        <v>1416.615</v>
      </c>
      <c r="G92" s="14">
        <v>1407.679</v>
      </c>
      <c r="H92" s="40">
        <f t="shared" si="5"/>
        <v>0.634803815358481</v>
      </c>
      <c r="I92" s="14">
        <v>561.001</v>
      </c>
      <c r="J92" s="14">
        <v>476.512</v>
      </c>
      <c r="K92" s="40">
        <f t="shared" si="3"/>
        <v>17.730718219058488</v>
      </c>
      <c r="L92" s="14">
        <v>439.57</v>
      </c>
      <c r="M92" s="14">
        <v>502.947</v>
      </c>
      <c r="N92" s="40">
        <f t="shared" si="4"/>
        <v>-12.601128945992329</v>
      </c>
      <c r="O92" s="14">
        <v>94.138</v>
      </c>
      <c r="P92" s="14">
        <v>307.107</v>
      </c>
      <c r="Q92" s="14">
        <v>538.789</v>
      </c>
      <c r="R92" s="14">
        <v>615.515</v>
      </c>
      <c r="S92" s="14">
        <v>4901.533</v>
      </c>
      <c r="T92" s="14">
        <v>4696.82</v>
      </c>
    </row>
    <row r="93" spans="1:20" ht="28.5" customHeight="1">
      <c r="A93" s="12">
        <v>91</v>
      </c>
      <c r="B93" s="39" t="s">
        <v>215</v>
      </c>
      <c r="C93" s="57" t="s">
        <v>210</v>
      </c>
      <c r="D93" s="12"/>
      <c r="E93" s="41" t="s">
        <v>63</v>
      </c>
      <c r="F93" s="14">
        <v>1387.41</v>
      </c>
      <c r="G93" s="14">
        <v>1200.76</v>
      </c>
      <c r="H93" s="40">
        <f t="shared" si="5"/>
        <v>15.544321929444678</v>
      </c>
      <c r="I93" s="14">
        <v>22.08</v>
      </c>
      <c r="J93" s="14">
        <v>138.33</v>
      </c>
      <c r="K93" s="40">
        <f t="shared" si="3"/>
        <v>-84.03816959444806</v>
      </c>
      <c r="L93" s="14">
        <v>210.85</v>
      </c>
      <c r="M93" s="14">
        <v>200.39</v>
      </c>
      <c r="N93" s="40">
        <f t="shared" si="4"/>
        <v>5.219821348370687</v>
      </c>
      <c r="O93" s="14">
        <v>162.24</v>
      </c>
      <c r="P93" s="14">
        <v>225.94</v>
      </c>
      <c r="Q93" s="14">
        <v>420.9</v>
      </c>
      <c r="R93" s="14">
        <v>354.17</v>
      </c>
      <c r="S93" s="14">
        <v>789.58</v>
      </c>
      <c r="T93" s="14">
        <v>651.36</v>
      </c>
    </row>
    <row r="94" spans="1:20" ht="15.75">
      <c r="A94" s="12">
        <v>92</v>
      </c>
      <c r="B94" s="39" t="s">
        <v>215</v>
      </c>
      <c r="C94" s="57" t="s">
        <v>211</v>
      </c>
      <c r="D94" s="12"/>
      <c r="E94" s="41" t="s">
        <v>217</v>
      </c>
      <c r="F94" s="14">
        <v>1375.82</v>
      </c>
      <c r="G94" s="14">
        <v>1091.71</v>
      </c>
      <c r="H94" s="40">
        <f t="shared" si="5"/>
        <v>26.0243104853853</v>
      </c>
      <c r="I94" s="14">
        <v>0.54</v>
      </c>
      <c r="J94" s="14">
        <v>2.05</v>
      </c>
      <c r="K94" s="40">
        <f t="shared" si="3"/>
        <v>-73.65853658536585</v>
      </c>
      <c r="L94" s="14">
        <v>73.78</v>
      </c>
      <c r="M94" s="14">
        <v>62.75</v>
      </c>
      <c r="N94" s="40">
        <f t="shared" si="4"/>
        <v>17.57768924302789</v>
      </c>
      <c r="O94" s="14">
        <v>703.81</v>
      </c>
      <c r="P94" s="14">
        <v>727.22</v>
      </c>
      <c r="Q94" s="14">
        <v>654.1</v>
      </c>
      <c r="R94" s="14">
        <v>499.98</v>
      </c>
      <c r="S94" s="14">
        <v>997.56</v>
      </c>
      <c r="T94" s="14">
        <v>802.14</v>
      </c>
    </row>
    <row r="95" spans="1:20" ht="15.75">
      <c r="A95" s="12">
        <v>93</v>
      </c>
      <c r="B95" s="39">
        <v>66</v>
      </c>
      <c r="C95" s="59" t="s">
        <v>102</v>
      </c>
      <c r="D95" s="14"/>
      <c r="E95" s="41" t="s">
        <v>217</v>
      </c>
      <c r="F95" s="14">
        <v>1370.165</v>
      </c>
      <c r="G95" s="14">
        <v>1838.092</v>
      </c>
      <c r="H95" s="40">
        <f t="shared" si="5"/>
        <v>-25.457213240686542</v>
      </c>
      <c r="I95" s="14">
        <v>-2.032</v>
      </c>
      <c r="J95" s="14">
        <v>10.527</v>
      </c>
      <c r="K95" s="40" t="s">
        <v>215</v>
      </c>
      <c r="L95" s="14">
        <v>110.731</v>
      </c>
      <c r="M95" s="14">
        <v>126.773</v>
      </c>
      <c r="N95" s="40">
        <f t="shared" si="4"/>
        <v>-12.654114046366345</v>
      </c>
      <c r="O95" s="14">
        <v>493.737</v>
      </c>
      <c r="P95" s="14">
        <v>597.022</v>
      </c>
      <c r="Q95" s="14">
        <v>262.136</v>
      </c>
      <c r="R95" s="14">
        <v>189.788</v>
      </c>
      <c r="S95" s="14">
        <v>800.989</v>
      </c>
      <c r="T95" s="14">
        <v>463.341</v>
      </c>
    </row>
    <row r="96" spans="1:20" ht="31.5">
      <c r="A96" s="12">
        <v>94</v>
      </c>
      <c r="B96" s="39" t="s">
        <v>215</v>
      </c>
      <c r="C96" s="57" t="s">
        <v>212</v>
      </c>
      <c r="D96" s="12"/>
      <c r="E96" s="41" t="s">
        <v>14</v>
      </c>
      <c r="F96" s="14">
        <v>1365.15</v>
      </c>
      <c r="G96" s="14">
        <v>1216.33</v>
      </c>
      <c r="H96" s="40">
        <f t="shared" si="5"/>
        <v>12.235166443317212</v>
      </c>
      <c r="I96" s="14">
        <v>-687.59</v>
      </c>
      <c r="J96" s="14">
        <v>-200.91</v>
      </c>
      <c r="K96" s="40">
        <f t="shared" si="3"/>
        <v>242.23781792842567</v>
      </c>
      <c r="L96" s="14">
        <v>679.26</v>
      </c>
      <c r="M96" s="14">
        <v>594.72</v>
      </c>
      <c r="N96" s="40">
        <f t="shared" si="4"/>
        <v>14.215092816787717</v>
      </c>
      <c r="O96" s="14">
        <v>1107.28</v>
      </c>
      <c r="P96" s="14">
        <v>1607.43</v>
      </c>
      <c r="Q96" s="14">
        <v>2046.81</v>
      </c>
      <c r="R96" s="14">
        <v>1107.28</v>
      </c>
      <c r="S96" s="14">
        <v>1607.43</v>
      </c>
      <c r="T96" s="14">
        <v>2046.81</v>
      </c>
    </row>
    <row r="97" spans="1:20" ht="31.5">
      <c r="A97" s="12">
        <v>95</v>
      </c>
      <c r="B97" s="39" t="s">
        <v>215</v>
      </c>
      <c r="C97" s="57" t="s">
        <v>162</v>
      </c>
      <c r="D97" s="12"/>
      <c r="E97" s="41" t="s">
        <v>14</v>
      </c>
      <c r="F97" s="14">
        <v>1362.2</v>
      </c>
      <c r="G97" s="14">
        <v>762.27</v>
      </c>
      <c r="H97" s="40">
        <f t="shared" si="5"/>
        <v>78.7030842090073</v>
      </c>
      <c r="I97" s="14">
        <v>-183.62</v>
      </c>
      <c r="J97" s="14">
        <v>-328.34</v>
      </c>
      <c r="K97" s="40" t="s">
        <v>215</v>
      </c>
      <c r="L97" s="14">
        <v>3246.11</v>
      </c>
      <c r="M97" s="14">
        <v>1321.92</v>
      </c>
      <c r="N97" s="40">
        <f t="shared" si="4"/>
        <v>145.56024570321955</v>
      </c>
      <c r="O97" s="14">
        <v>403.52</v>
      </c>
      <c r="P97" s="14">
        <v>1983.15</v>
      </c>
      <c r="Q97" s="14">
        <v>559.85</v>
      </c>
      <c r="R97" s="14">
        <v>403.52</v>
      </c>
      <c r="S97" s="14">
        <v>1983.15</v>
      </c>
      <c r="T97" s="14">
        <v>559.85</v>
      </c>
    </row>
    <row r="98" spans="1:20" ht="15.75">
      <c r="A98" s="12">
        <v>96</v>
      </c>
      <c r="B98" s="39" t="s">
        <v>215</v>
      </c>
      <c r="C98" s="57" t="s">
        <v>213</v>
      </c>
      <c r="D98" s="12"/>
      <c r="E98" s="41" t="s">
        <v>63</v>
      </c>
      <c r="F98" s="14">
        <v>1358.96</v>
      </c>
      <c r="G98" s="14">
        <v>824.59</v>
      </c>
      <c r="H98" s="40">
        <f t="shared" si="5"/>
        <v>64.80432699887217</v>
      </c>
      <c r="I98" s="14">
        <v>8.26</v>
      </c>
      <c r="J98" s="14">
        <v>67.45</v>
      </c>
      <c r="K98" s="40">
        <f t="shared" si="3"/>
        <v>-87.75389177168273</v>
      </c>
      <c r="L98" s="14">
        <v>202.7</v>
      </c>
      <c r="M98" s="14">
        <v>137.78</v>
      </c>
      <c r="N98" s="40">
        <f t="shared" si="4"/>
        <v>47.1185948613732</v>
      </c>
      <c r="O98" s="14">
        <v>74.74</v>
      </c>
      <c r="P98" s="14">
        <v>244.65</v>
      </c>
      <c r="Q98" s="14">
        <v>160.47</v>
      </c>
      <c r="R98" s="14">
        <v>74.74</v>
      </c>
      <c r="S98" s="14">
        <v>244.65</v>
      </c>
      <c r="T98" s="14">
        <v>160.47</v>
      </c>
    </row>
    <row r="99" spans="1:20" ht="15.75">
      <c r="A99" s="12">
        <v>97</v>
      </c>
      <c r="B99" s="39" t="s">
        <v>215</v>
      </c>
      <c r="C99" s="57" t="s">
        <v>214</v>
      </c>
      <c r="D99" s="12"/>
      <c r="E99" s="41" t="s">
        <v>217</v>
      </c>
      <c r="F99" s="14">
        <v>1346.59</v>
      </c>
      <c r="G99" s="14">
        <v>937.89</v>
      </c>
      <c r="H99" s="40">
        <f t="shared" si="5"/>
        <v>43.57653882651482</v>
      </c>
      <c r="I99" s="14">
        <v>2.02</v>
      </c>
      <c r="J99" s="14">
        <v>30.82</v>
      </c>
      <c r="K99" s="40">
        <f t="shared" si="3"/>
        <v>-93.44581440622972</v>
      </c>
      <c r="L99" s="14">
        <v>558.35</v>
      </c>
      <c r="M99" s="14">
        <v>288.06</v>
      </c>
      <c r="N99" s="40">
        <f t="shared" si="4"/>
        <v>93.83114628896757</v>
      </c>
      <c r="O99" s="14">
        <v>250.59</v>
      </c>
      <c r="P99" s="14">
        <v>563.3</v>
      </c>
      <c r="Q99" s="14">
        <v>288.72</v>
      </c>
      <c r="R99" s="14">
        <v>250.59</v>
      </c>
      <c r="S99" s="14">
        <v>563.3</v>
      </c>
      <c r="T99" s="14">
        <v>288.72</v>
      </c>
    </row>
    <row r="100" spans="1:20" ht="31.5">
      <c r="A100" s="12">
        <v>98</v>
      </c>
      <c r="B100" s="39" t="s">
        <v>215</v>
      </c>
      <c r="C100" s="57" t="s">
        <v>163</v>
      </c>
      <c r="D100" s="12"/>
      <c r="E100" s="41" t="s">
        <v>26</v>
      </c>
      <c r="F100" s="14">
        <v>1329.7</v>
      </c>
      <c r="G100" s="14">
        <v>966.99</v>
      </c>
      <c r="H100" s="40">
        <f t="shared" si="5"/>
        <v>37.50917796461184</v>
      </c>
      <c r="I100" s="14">
        <v>199.05</v>
      </c>
      <c r="J100" s="14">
        <v>342.54</v>
      </c>
      <c r="K100" s="40">
        <f t="shared" si="3"/>
        <v>-41.889998248379754</v>
      </c>
      <c r="L100" s="14">
        <v>198.01</v>
      </c>
      <c r="M100" s="14">
        <v>135.85</v>
      </c>
      <c r="N100" s="40">
        <f t="shared" si="4"/>
        <v>45.75634891424366</v>
      </c>
      <c r="O100" s="14">
        <v>259.8</v>
      </c>
      <c r="P100" s="14">
        <v>390.85</v>
      </c>
      <c r="Q100" s="14">
        <v>386.9</v>
      </c>
      <c r="R100" s="14">
        <v>259.8</v>
      </c>
      <c r="S100" s="14">
        <v>390.85</v>
      </c>
      <c r="T100" s="14">
        <v>386.9</v>
      </c>
    </row>
    <row r="101" spans="1:20" ht="15.75">
      <c r="A101" s="12">
        <v>99</v>
      </c>
      <c r="B101" s="39">
        <v>82</v>
      </c>
      <c r="C101" s="57" t="s">
        <v>120</v>
      </c>
      <c r="D101" s="14"/>
      <c r="E101" s="41" t="s">
        <v>217</v>
      </c>
      <c r="F101" s="14">
        <v>1314.57</v>
      </c>
      <c r="G101" s="14">
        <v>1470.39</v>
      </c>
      <c r="H101" s="40">
        <f t="shared" si="5"/>
        <v>-10.597188501009953</v>
      </c>
      <c r="I101" s="14">
        <v>2.1</v>
      </c>
      <c r="J101" s="14">
        <v>2.02</v>
      </c>
      <c r="K101" s="14">
        <v>2.023</v>
      </c>
      <c r="L101" s="14">
        <v>67.61</v>
      </c>
      <c r="M101" s="14">
        <v>96.28</v>
      </c>
      <c r="N101" s="40">
        <f t="shared" si="4"/>
        <v>-29.777731616119652</v>
      </c>
      <c r="O101" s="14">
        <v>431.78</v>
      </c>
      <c r="P101" s="14">
        <v>493.452</v>
      </c>
      <c r="Q101" s="14">
        <v>332.94</v>
      </c>
      <c r="R101" s="14">
        <v>253.713</v>
      </c>
      <c r="S101" s="14">
        <v>457.99</v>
      </c>
      <c r="T101" s="14">
        <v>474.696</v>
      </c>
    </row>
    <row r="102" spans="1:20" ht="31.5">
      <c r="A102" s="12">
        <v>100</v>
      </c>
      <c r="B102" s="39" t="s">
        <v>215</v>
      </c>
      <c r="C102" s="57" t="s">
        <v>237</v>
      </c>
      <c r="D102" s="13"/>
      <c r="E102" s="13" t="s">
        <v>231</v>
      </c>
      <c r="F102" s="14">
        <v>1314.35</v>
      </c>
      <c r="G102" s="14">
        <v>975.25</v>
      </c>
      <c r="H102" s="43">
        <f>F102/G102*100-100</f>
        <v>34.77057164829529</v>
      </c>
      <c r="I102" s="14">
        <v>-6.85</v>
      </c>
      <c r="J102" s="14">
        <v>-96.12</v>
      </c>
      <c r="K102" s="43">
        <f>I102/J102*100-100</f>
        <v>-92.87349146899709</v>
      </c>
      <c r="L102" s="14">
        <v>24.07</v>
      </c>
      <c r="M102" s="14">
        <v>48.12</v>
      </c>
      <c r="N102" s="43">
        <f>L102/M102*100-100</f>
        <v>-49.97921862011637</v>
      </c>
      <c r="O102" s="14">
        <v>80.75</v>
      </c>
      <c r="P102" s="14">
        <v>115.95</v>
      </c>
      <c r="Q102" s="14">
        <v>70.79</v>
      </c>
      <c r="R102" s="14">
        <v>57.18</v>
      </c>
      <c r="S102" s="14">
        <v>218.06</v>
      </c>
      <c r="T102" s="14">
        <v>195.48</v>
      </c>
    </row>
    <row r="103" spans="5:20" ht="15.75">
      <c r="E103" s="12" t="s">
        <v>232</v>
      </c>
      <c r="F103" s="43">
        <f>SUM(F3:F102)</f>
        <v>526105.647</v>
      </c>
      <c r="G103" s="43">
        <f>SUM(G3:G102)</f>
        <v>467605.81200000003</v>
      </c>
      <c r="H103" s="43" t="s">
        <v>235</v>
      </c>
      <c r="I103" s="43">
        <f>SUM(I3:I102)</f>
        <v>10029.815000000008</v>
      </c>
      <c r="J103" s="43">
        <f>SUM(J3:J102)</f>
        <v>5213.936000000001</v>
      </c>
      <c r="K103" s="43" t="s">
        <v>234</v>
      </c>
      <c r="L103" s="43">
        <f>SUM(L3:L102)</f>
        <v>54159.45500000003</v>
      </c>
      <c r="M103" s="43">
        <f>SUM(M3:M102)</f>
        <v>33665.875</v>
      </c>
      <c r="N103" s="43" t="s">
        <v>233</v>
      </c>
      <c r="O103" s="43">
        <f aca="true" t="shared" si="6" ref="O103:T103">SUM(O3:O102)</f>
        <v>290675.6350000001</v>
      </c>
      <c r="P103" s="43">
        <f t="shared" si="6"/>
        <v>266544.7079999999</v>
      </c>
      <c r="Q103" s="43">
        <f t="shared" si="6"/>
        <v>225741.38799999986</v>
      </c>
      <c r="R103" s="43">
        <f t="shared" si="6"/>
        <v>214913.9029999999</v>
      </c>
      <c r="S103" s="43">
        <f t="shared" si="6"/>
        <v>404039.10399999993</v>
      </c>
      <c r="T103" s="43">
        <f t="shared" si="6"/>
        <v>372608.0719999999</v>
      </c>
    </row>
    <row r="104" spans="1:20" ht="15.75">
      <c r="A104" s="47" t="s">
        <v>236</v>
      </c>
      <c r="E104" s="48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  <c r="S104" s="49"/>
      <c r="T104" s="50"/>
    </row>
    <row r="105" spans="1:20" ht="15.75">
      <c r="A105" s="51" t="s">
        <v>226</v>
      </c>
      <c r="E105" s="48"/>
      <c r="F105" s="46"/>
      <c r="G105" s="49"/>
      <c r="H105" s="50"/>
      <c r="I105" s="49"/>
      <c r="J105" s="49"/>
      <c r="K105" s="50"/>
      <c r="L105" s="49"/>
      <c r="M105" s="49"/>
      <c r="N105" s="50"/>
      <c r="O105" s="49"/>
      <c r="P105" s="50"/>
      <c r="Q105" s="49"/>
      <c r="R105" s="50"/>
      <c r="S105" s="49"/>
      <c r="T105" s="50"/>
    </row>
    <row r="106" spans="5:256" ht="15.75">
      <c r="E106" s="48"/>
      <c r="F106" s="46"/>
      <c r="G106" s="49"/>
      <c r="H106" s="50"/>
      <c r="I106" s="49"/>
      <c r="J106" s="49"/>
      <c r="K106" s="50"/>
      <c r="L106" s="49"/>
      <c r="M106" s="49"/>
      <c r="N106" s="50"/>
      <c r="O106" s="49"/>
      <c r="P106" s="50"/>
      <c r="Q106" s="49"/>
      <c r="R106" s="50"/>
      <c r="S106" s="49"/>
      <c r="T106" s="50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5:20" ht="15.75">
      <c r="E107" s="48"/>
      <c r="F107" s="46"/>
      <c r="G107" s="49"/>
      <c r="H107" s="50"/>
      <c r="I107" s="49"/>
      <c r="J107" s="49"/>
      <c r="K107" s="50"/>
      <c r="L107" s="49"/>
      <c r="M107" s="49"/>
      <c r="N107" s="50"/>
      <c r="O107" s="49"/>
      <c r="P107" s="50"/>
      <c r="Q107" s="49"/>
      <c r="R107" s="50"/>
      <c r="S107" s="49"/>
      <c r="T107" s="50"/>
    </row>
    <row r="108" spans="5:20" ht="15.75">
      <c r="E108" s="48"/>
      <c r="F108" s="46"/>
      <c r="G108" s="49"/>
      <c r="H108" s="50"/>
      <c r="I108" s="49"/>
      <c r="J108" s="49"/>
      <c r="K108" s="50"/>
      <c r="L108" s="49"/>
      <c r="M108" s="49"/>
      <c r="N108" s="50"/>
      <c r="O108" s="49"/>
      <c r="P108" s="50"/>
      <c r="Q108" s="49"/>
      <c r="R108" s="50"/>
      <c r="S108" s="49"/>
      <c r="T108" s="50"/>
    </row>
    <row r="109" spans="5:20" ht="15.75">
      <c r="E109" s="48"/>
      <c r="F109" s="46"/>
      <c r="G109" s="52"/>
      <c r="H109" s="50"/>
      <c r="I109" s="49"/>
      <c r="J109" s="49"/>
      <c r="K109" s="50"/>
      <c r="L109" s="50"/>
      <c r="M109" s="50"/>
      <c r="N109" s="50"/>
      <c r="O109" s="53"/>
      <c r="P109" s="50"/>
      <c r="Q109" s="53"/>
      <c r="R109" s="50"/>
      <c r="S109" s="50"/>
      <c r="T109" s="50"/>
    </row>
    <row r="110" spans="5:20" ht="15.75">
      <c r="E110" s="48"/>
      <c r="F110" s="46"/>
      <c r="G110" s="52"/>
      <c r="H110" s="50"/>
      <c r="I110" s="50"/>
      <c r="J110" s="50"/>
      <c r="K110" s="50"/>
      <c r="L110" s="50"/>
      <c r="M110" s="50"/>
      <c r="N110" s="50"/>
      <c r="O110" s="50"/>
      <c r="P110" s="50"/>
      <c r="Q110" s="54"/>
      <c r="R110" s="50"/>
      <c r="S110" s="50"/>
      <c r="T110" s="50"/>
    </row>
    <row r="111" spans="5:20" ht="15.75">
      <c r="E111" s="48"/>
      <c r="F111" s="46"/>
      <c r="G111" s="52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</row>
    <row r="112" spans="5:20" ht="15.75">
      <c r="E112" s="48"/>
      <c r="F112" s="46"/>
      <c r="G112" s="52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</row>
    <row r="113" spans="5:20" ht="15.75">
      <c r="E113" s="48"/>
      <c r="F113" s="46"/>
      <c r="G113" s="52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</row>
    <row r="114" spans="6:20" ht="15.75">
      <c r="F114" s="46"/>
      <c r="G114" s="52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</row>
    <row r="115" spans="6:20" ht="15.75">
      <c r="F115" s="46"/>
      <c r="G115" s="52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6:20" ht="15.75">
      <c r="F116" s="46"/>
      <c r="G116" s="52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</row>
    <row r="117" spans="6:20" ht="15.75">
      <c r="F117" s="46"/>
      <c r="G117" s="52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</row>
    <row r="118" spans="19:20" ht="15.75">
      <c r="S118" s="56"/>
      <c r="T118" s="56"/>
    </row>
  </sheetData>
  <sheetProtection/>
  <mergeCells count="10">
    <mergeCell ref="S1:T1"/>
    <mergeCell ref="C1:C2"/>
    <mergeCell ref="D1:D2"/>
    <mergeCell ref="E1:E2"/>
    <mergeCell ref="F1:H1"/>
    <mergeCell ref="I1:K1"/>
    <mergeCell ref="A1:B1"/>
    <mergeCell ref="L1:N1"/>
    <mergeCell ref="O1:P1"/>
    <mergeCell ref="Q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 Ольга Аркадьевна</dc:creator>
  <cp:keywords/>
  <dc:description/>
  <cp:lastModifiedBy>Acer</cp:lastModifiedBy>
  <dcterms:created xsi:type="dcterms:W3CDTF">2016-10-14T09:39:43Z</dcterms:created>
  <dcterms:modified xsi:type="dcterms:W3CDTF">2017-10-29T17:36:24Z</dcterms:modified>
  <cp:category/>
  <cp:version/>
  <cp:contentType/>
  <cp:contentStatus/>
</cp:coreProperties>
</file>